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PRIMERA HOJA" sheetId="1" r:id="rId1"/>
    <sheet name="SEGUNDA HOJA ANVERSO" sheetId="2" r:id="rId2"/>
    <sheet name="SEGUNDA HOJA REVERSO" sheetId="3" r:id="rId3"/>
    <sheet name="Hoja1" sheetId="4" state="hidden" r:id="rId4"/>
    <sheet name="Hoja2" sheetId="5" state="hidden" r:id="rId5"/>
  </sheets>
  <definedNames>
    <definedName name="_xlnm.Print_Area" localSheetId="0">'PRIMERA HOJA'!$A$1:$G$46</definedName>
    <definedName name="_xlnm.Print_Area" localSheetId="2">'SEGUNDA HOJA REVERSO'!$A$1:$G$77</definedName>
  </definedNames>
  <calcPr fullCalcOnLoad="1"/>
</workbook>
</file>

<file path=xl/sharedStrings.xml><?xml version="1.0" encoding="utf-8"?>
<sst xmlns="http://schemas.openxmlformats.org/spreadsheetml/2006/main" count="96" uniqueCount="76">
  <si>
    <t>1.- DATOS DE LA PARCELA</t>
  </si>
  <si>
    <t>Comunidad</t>
  </si>
  <si>
    <t>Coordenadas UTM</t>
  </si>
  <si>
    <t>Fecha de ocurrencia del siniestro</t>
  </si>
  <si>
    <t>Segmento muestral</t>
  </si>
  <si>
    <t>Total</t>
  </si>
  <si>
    <t xml:space="preserve">Fase fenológica al momento de la ocurrencia del Siniestro </t>
  </si>
  <si>
    <t>N° de espigas/m2</t>
  </si>
  <si>
    <t>Promedio</t>
  </si>
  <si>
    <t>Distancia al punto de muestreo (m)</t>
  </si>
  <si>
    <t>Distancia a medir (borde parcela) para determinar líneas imaginarias (m.)</t>
  </si>
  <si>
    <t>Largo de la parcela (m):</t>
  </si>
  <si>
    <t>Evento:</t>
  </si>
  <si>
    <t>Departamento:</t>
  </si>
  <si>
    <t>Municipio:</t>
  </si>
  <si>
    <t>Coordenadas UTM:</t>
  </si>
  <si>
    <t>Zona Geografica (19-20-21)</t>
  </si>
  <si>
    <t>X:</t>
  </si>
  <si>
    <t>Y:</t>
  </si>
  <si>
    <t>Nº de granos por espiga</t>
  </si>
  <si>
    <t>Fase fenológica al momento de la VyE</t>
  </si>
  <si>
    <t>Número aleatorio (tabla) acorde a fecha de VyE</t>
  </si>
  <si>
    <t>Ancho de la parcela (m):</t>
  </si>
  <si>
    <t>Distancia entre surcos (m):</t>
  </si>
  <si>
    <t>Número de surcos:</t>
  </si>
  <si>
    <t>Primer surco</t>
  </si>
  <si>
    <t>Segundo punto</t>
  </si>
  <si>
    <t>Tercer surco</t>
  </si>
  <si>
    <t>Cuarto punto</t>
  </si>
  <si>
    <t>Quinto surco</t>
  </si>
  <si>
    <t>Día</t>
  </si>
  <si>
    <t>1º</t>
  </si>
  <si>
    <t>2º</t>
  </si>
  <si>
    <t>3º</t>
  </si>
  <si>
    <t>4º</t>
  </si>
  <si>
    <t>5º</t>
  </si>
  <si>
    <t>Surcos a evaluar acorde a número aleatorio (tabla) y a fecha de VyE</t>
  </si>
  <si>
    <t>Segmento</t>
  </si>
  <si>
    <t>Muestreo</t>
  </si>
  <si>
    <t>Factor a aplicar</t>
  </si>
  <si>
    <t>X</t>
  </si>
  <si>
    <t>Y</t>
  </si>
  <si>
    <t>Cuarto     punto</t>
  </si>
  <si>
    <t>Nº Registro Evento:</t>
  </si>
  <si>
    <t>Aseguradora:</t>
  </si>
  <si>
    <t>Cultivo:</t>
  </si>
  <si>
    <t>Asegurado:</t>
  </si>
  <si>
    <t>Fecha de siembra</t>
  </si>
  <si>
    <t>Fecha de Tasación</t>
  </si>
  <si>
    <t>2.- TASACIÓN DEL DAÑO</t>
  </si>
  <si>
    <t>Parcela</t>
  </si>
  <si>
    <t>Superficie (ha)</t>
  </si>
  <si>
    <t>Rendimiento (tn/ha)</t>
  </si>
  <si>
    <t>Observaciones</t>
  </si>
  <si>
    <t>Asegurado/Representante autorizado</t>
  </si>
  <si>
    <t>Ajustador Agrícola</t>
  </si>
  <si>
    <t>Nombre(s) y Apellidos</t>
  </si>
  <si>
    <t>Firma</t>
  </si>
  <si>
    <t>3.- DETERMINACION DE PUNTOS DE MUESTREO</t>
  </si>
  <si>
    <t>3.1 Determinación de surcos de muestreos</t>
  </si>
  <si>
    <t>FORMULARIO Nº:</t>
  </si>
  <si>
    <t>POLIZA Nº:</t>
  </si>
  <si>
    <t>CERTIFICADO DE COBERTURA Nº:</t>
  </si>
  <si>
    <t>4.- DATOS DE EVALUACIÓN DEL CULTIVO</t>
  </si>
  <si>
    <t>5.- ESTIMACION DEL RENDIMIENTO</t>
  </si>
  <si>
    <t>Peso de 1.000 
granos 
(gramos)</t>
  </si>
  <si>
    <t>Peso de la sumatoria de 
granos de las 10 espigas 
muestreadas en este 
segmento (gramos)</t>
  </si>
  <si>
    <t>Rendimiento en (kg/ha)</t>
  </si>
  <si>
    <t>Rendimiento en (tn/ha)</t>
  </si>
  <si>
    <t>MINISTERIO DE DESARROLLO RURAL Y TIERRAS
INSTITUTO DEL SEGURO AGRARIO
PLANILLA DE CAMPO EVALUACION A RENDIMIENTO PARA TRIGO</t>
  </si>
  <si>
    <t>Humedad (%)</t>
  </si>
  <si>
    <t>Rendimiento corregido en (tn/ha)</t>
  </si>
  <si>
    <t>Zona</t>
  </si>
  <si>
    <t>Dìa de evaluación</t>
  </si>
  <si>
    <t>Tercer 
surco</t>
  </si>
  <si>
    <t>3.2.- Determinación de segmentos y puntos de muestreo</t>
  </si>
</sst>
</file>

<file path=xl/styles.xml><?xml version="1.0" encoding="utf-8"?>
<styleSheet xmlns="http://schemas.openxmlformats.org/spreadsheetml/2006/main">
  <numFmts count="11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4" fillId="34" borderId="12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2" fillId="35" borderId="17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0" fillId="0" borderId="11" xfId="0" applyBorder="1" applyAlignment="1">
      <alignment/>
    </xf>
    <xf numFmtId="43" fontId="0" fillId="0" borderId="11" xfId="47" applyFont="1" applyBorder="1" applyAlignment="1">
      <alignment horizontal="center" vertical="center"/>
    </xf>
    <xf numFmtId="165" fontId="4" fillId="0" borderId="11" xfId="0" applyNumberFormat="1" applyFont="1" applyFill="1" applyBorder="1" applyAlignment="1" applyProtection="1">
      <alignment vertical="center" wrapText="1"/>
      <protection/>
    </xf>
    <xf numFmtId="165" fontId="4" fillId="0" borderId="10" xfId="0" applyNumberFormat="1" applyFont="1" applyFill="1" applyBorder="1" applyAlignment="1" applyProtection="1">
      <alignment vertical="center" wrapText="1"/>
      <protection/>
    </xf>
    <xf numFmtId="164" fontId="4" fillId="0" borderId="13" xfId="0" applyNumberFormat="1" applyFont="1" applyFill="1" applyBorder="1" applyAlignment="1" applyProtection="1">
      <alignment vertical="center" wrapText="1"/>
      <protection/>
    </xf>
    <xf numFmtId="164" fontId="4" fillId="0" borderId="21" xfId="0" applyNumberFormat="1" applyFont="1" applyFill="1" applyBorder="1" applyAlignment="1" applyProtection="1">
      <alignment vertical="center" wrapText="1"/>
      <protection/>
    </xf>
    <xf numFmtId="0" fontId="42" fillId="35" borderId="17" xfId="0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vertical="center"/>
      <protection/>
    </xf>
    <xf numFmtId="2" fontId="5" fillId="0" borderId="21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/>
      <protection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 applyProtection="1">
      <alignment vertical="center"/>
      <protection/>
    </xf>
    <xf numFmtId="2" fontId="4" fillId="33" borderId="21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0" fontId="41" fillId="36" borderId="24" xfId="0" applyFont="1" applyFill="1" applyBorder="1" applyAlignment="1">
      <alignment horizontal="center"/>
    </xf>
    <xf numFmtId="0" fontId="41" fillId="36" borderId="16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2" fontId="4" fillId="36" borderId="28" xfId="0" applyNumberFormat="1" applyFont="1" applyFill="1" applyBorder="1" applyAlignment="1">
      <alignment horizontal="center" vertical="center" wrapText="1"/>
    </xf>
    <xf numFmtId="2" fontId="4" fillId="36" borderId="29" xfId="0" applyNumberFormat="1" applyFont="1" applyFill="1" applyBorder="1" applyAlignment="1">
      <alignment horizontal="center" vertical="center" wrapText="1"/>
    </xf>
    <xf numFmtId="2" fontId="4" fillId="36" borderId="30" xfId="0" applyNumberFormat="1" applyFont="1" applyFill="1" applyBorder="1" applyAlignment="1">
      <alignment horizontal="center" vertical="center" wrapText="1"/>
    </xf>
    <xf numFmtId="2" fontId="4" fillId="36" borderId="31" xfId="0" applyNumberFormat="1" applyFont="1" applyFill="1" applyBorder="1" applyAlignment="1">
      <alignment horizontal="center" vertical="center" wrapText="1"/>
    </xf>
    <xf numFmtId="2" fontId="41" fillId="36" borderId="12" xfId="0" applyNumberFormat="1" applyFont="1" applyFill="1" applyBorder="1" applyAlignment="1">
      <alignment/>
    </xf>
    <xf numFmtId="2" fontId="41" fillId="36" borderId="13" xfId="0" applyNumberFormat="1" applyFont="1" applyFill="1" applyBorder="1" applyAlignment="1">
      <alignment/>
    </xf>
    <xf numFmtId="2" fontId="4" fillId="0" borderId="21" xfId="0" applyNumberFormat="1" applyFont="1" applyFill="1" applyBorder="1" applyAlignment="1" applyProtection="1">
      <alignment vertical="center" wrapText="1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4" fillId="0" borderId="11" xfId="47" applyNumberFormat="1" applyFont="1" applyFill="1" applyBorder="1" applyAlignment="1">
      <alignment horizontal="center" vertical="center"/>
    </xf>
    <xf numFmtId="0" fontId="4" fillId="0" borderId="13" xfId="47" applyNumberFormat="1" applyFont="1" applyFill="1" applyBorder="1" applyAlignment="1">
      <alignment horizontal="center" vertical="center"/>
    </xf>
    <xf numFmtId="0" fontId="41" fillId="0" borderId="10" xfId="47" applyNumberFormat="1" applyFont="1" applyBorder="1" applyAlignment="1">
      <alignment horizontal="center" vertical="center"/>
    </xf>
    <xf numFmtId="0" fontId="41" fillId="0" borderId="11" xfId="0" applyNumberFormat="1" applyFont="1" applyBorder="1" applyAlignment="1">
      <alignment horizontal="center" vertical="center"/>
    </xf>
    <xf numFmtId="43" fontId="4" fillId="0" borderId="11" xfId="47" applyNumberFormat="1" applyFont="1" applyFill="1" applyBorder="1" applyAlignment="1">
      <alignment vertical="center"/>
    </xf>
    <xf numFmtId="43" fontId="4" fillId="0" borderId="13" xfId="47" applyNumberFormat="1" applyFont="1" applyFill="1" applyBorder="1" applyAlignment="1">
      <alignment vertical="center"/>
    </xf>
    <xf numFmtId="43" fontId="41" fillId="0" borderId="11" xfId="47" applyNumberFormat="1" applyFont="1" applyBorder="1" applyAlignment="1">
      <alignment vertical="center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right" vertical="center" wrapText="1"/>
      <protection/>
    </xf>
    <xf numFmtId="0" fontId="4" fillId="34" borderId="39" xfId="0" applyFont="1" applyFill="1" applyBorder="1" applyAlignment="1" applyProtection="1">
      <alignment horizontal="right" vertical="center" wrapText="1"/>
      <protection/>
    </xf>
    <xf numFmtId="0" fontId="4" fillId="34" borderId="40" xfId="0" applyFont="1" applyFill="1" applyBorder="1" applyAlignment="1" applyProtection="1">
      <alignment horizontal="right" vertical="center" wrapText="1"/>
      <protection/>
    </xf>
    <xf numFmtId="0" fontId="4" fillId="34" borderId="23" xfId="0" applyFont="1" applyFill="1" applyBorder="1" applyAlignment="1" applyProtection="1">
      <alignment horizontal="right" vertical="center" wrapText="1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right" vertical="center" wrapText="1"/>
      <protection/>
    </xf>
    <xf numFmtId="0" fontId="4" fillId="34" borderId="12" xfId="0" applyFont="1" applyFill="1" applyBorder="1" applyAlignment="1" applyProtection="1">
      <alignment horizontal="right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right" vertical="center" wrapText="1"/>
      <protection/>
    </xf>
    <xf numFmtId="0" fontId="4" fillId="34" borderId="11" xfId="0" applyFont="1" applyFill="1" applyBorder="1" applyAlignment="1" applyProtection="1">
      <alignment horizontal="right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right" vertical="center" wrapText="1"/>
      <protection/>
    </xf>
    <xf numFmtId="0" fontId="4" fillId="34" borderId="37" xfId="0" applyFont="1" applyFill="1" applyBorder="1" applyAlignment="1" applyProtection="1">
      <alignment horizontal="right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4" fillId="34" borderId="4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45" xfId="0" applyFont="1" applyFill="1" applyBorder="1" applyAlignment="1" applyProtection="1">
      <alignment horizontal="center" vertical="center" wrapText="1"/>
      <protection/>
    </xf>
    <xf numFmtId="0" fontId="4" fillId="34" borderId="4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4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4" fillId="34" borderId="2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1" fillId="0" borderId="29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4" fillId="34" borderId="54" xfId="0" applyFont="1" applyFill="1" applyBorder="1" applyAlignment="1" applyProtection="1">
      <alignment horizontal="center" vertical="center" wrapText="1"/>
      <protection/>
    </xf>
    <xf numFmtId="0" fontId="4" fillId="34" borderId="55" xfId="0" applyFont="1" applyFill="1" applyBorder="1" applyAlignment="1" applyProtection="1">
      <alignment horizontal="center" vertical="center" wrapText="1"/>
      <protection/>
    </xf>
    <xf numFmtId="0" fontId="4" fillId="34" borderId="56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1" fillId="36" borderId="33" xfId="0" applyFont="1" applyFill="1" applyBorder="1" applyAlignment="1">
      <alignment horizontal="center" vertical="center"/>
    </xf>
    <xf numFmtId="0" fontId="41" fillId="36" borderId="34" xfId="0" applyFont="1" applyFill="1" applyBorder="1" applyAlignment="1">
      <alignment horizontal="center" vertical="center"/>
    </xf>
    <xf numFmtId="0" fontId="41" fillId="36" borderId="18" xfId="0" applyFont="1" applyFill="1" applyBorder="1" applyAlignment="1">
      <alignment horizontal="center" vertical="center"/>
    </xf>
    <xf numFmtId="43" fontId="41" fillId="0" borderId="34" xfId="47" applyFont="1" applyBorder="1" applyAlignment="1">
      <alignment horizontal="center" vertical="center"/>
    </xf>
    <xf numFmtId="43" fontId="41" fillId="0" borderId="18" xfId="47" applyFont="1" applyBorder="1" applyAlignment="1">
      <alignment horizontal="center" vertical="center"/>
    </xf>
    <xf numFmtId="166" fontId="41" fillId="0" borderId="34" xfId="47" applyNumberFormat="1" applyFont="1" applyBorder="1" applyAlignment="1">
      <alignment horizontal="center" vertical="center"/>
    </xf>
    <xf numFmtId="166" fontId="41" fillId="0" borderId="18" xfId="47" applyNumberFormat="1" applyFont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2" fontId="4" fillId="33" borderId="57" xfId="0" applyNumberFormat="1" applyFont="1" applyFill="1" applyBorder="1" applyAlignment="1">
      <alignment horizontal="center" vertical="center" wrapText="1"/>
    </xf>
    <xf numFmtId="2" fontId="4" fillId="33" borderId="58" xfId="0" applyNumberFormat="1" applyFont="1" applyFill="1" applyBorder="1" applyAlignment="1">
      <alignment horizontal="center" vertical="center" wrapText="1"/>
    </xf>
    <xf numFmtId="2" fontId="4" fillId="33" borderId="59" xfId="0" applyNumberFormat="1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2" fontId="41" fillId="36" borderId="28" xfId="0" applyNumberFormat="1" applyFont="1" applyFill="1" applyBorder="1" applyAlignment="1">
      <alignment horizontal="center"/>
    </xf>
    <xf numFmtId="2" fontId="41" fillId="36" borderId="49" xfId="0" applyNumberFormat="1" applyFont="1" applyFill="1" applyBorder="1" applyAlignment="1">
      <alignment horizontal="center"/>
    </xf>
    <xf numFmtId="2" fontId="41" fillId="36" borderId="41" xfId="0" applyNumberFormat="1" applyFont="1" applyFill="1" applyBorder="1" applyAlignment="1">
      <alignment horizontal="center"/>
    </xf>
    <xf numFmtId="2" fontId="41" fillId="36" borderId="29" xfId="0" applyNumberFormat="1" applyFont="1" applyFill="1" applyBorder="1" applyAlignment="1">
      <alignment horizontal="center"/>
    </xf>
    <xf numFmtId="2" fontId="41" fillId="36" borderId="47" xfId="0" applyNumberFormat="1" applyFont="1" applyFill="1" applyBorder="1" applyAlignment="1">
      <alignment horizontal="center"/>
    </xf>
    <xf numFmtId="2" fontId="41" fillId="36" borderId="62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" fillId="34" borderId="28" xfId="0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 applyProtection="1">
      <alignment horizontal="right" vertical="center" wrapText="1"/>
      <protection/>
    </xf>
    <xf numFmtId="0" fontId="4" fillId="34" borderId="29" xfId="0" applyFont="1" applyFill="1" applyBorder="1" applyAlignment="1" applyProtection="1">
      <alignment horizontal="right" vertical="center" wrapText="1"/>
      <protection/>
    </xf>
    <xf numFmtId="0" fontId="4" fillId="34" borderId="13" xfId="0" applyFont="1" applyFill="1" applyBorder="1" applyAlignment="1" applyProtection="1">
      <alignment horizontal="right" vertical="center" wrapText="1"/>
      <protection/>
    </xf>
    <xf numFmtId="2" fontId="4" fillId="36" borderId="24" xfId="0" applyNumberFormat="1" applyFont="1" applyFill="1" applyBorder="1" applyAlignment="1" applyProtection="1">
      <alignment horizontal="right" vertical="center"/>
      <protection/>
    </xf>
    <xf numFmtId="2" fontId="4" fillId="36" borderId="12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123825</xdr:rowOff>
    </xdr:from>
    <xdr:to>
      <xdr:col>6</xdr:col>
      <xdr:colOff>809625</xdr:colOff>
      <xdr:row>0</xdr:row>
      <xdr:rowOff>523875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23825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371475</xdr:colOff>
      <xdr:row>0</xdr:row>
      <xdr:rowOff>533400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rcRect l="8471" t="34397" r="65780" b="6245"/>
        <a:stretch>
          <a:fillRect/>
        </a:stretch>
      </xdr:blipFill>
      <xdr:spPr>
        <a:xfrm>
          <a:off x="0" y="76200"/>
          <a:ext cx="1304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142875</xdr:rowOff>
    </xdr:from>
    <xdr:to>
      <xdr:col>7</xdr:col>
      <xdr:colOff>514350</xdr:colOff>
      <xdr:row>0</xdr:row>
      <xdr:rowOff>466725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42875"/>
          <a:ext cx="647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95250</xdr:rowOff>
    </xdr:from>
    <xdr:to>
      <xdr:col>1</xdr:col>
      <xdr:colOff>571500</xdr:colOff>
      <xdr:row>0</xdr:row>
      <xdr:rowOff>457200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rcRect l="8471" t="34397" r="65780" b="6245"/>
        <a:stretch>
          <a:fillRect/>
        </a:stretch>
      </xdr:blipFill>
      <xdr:spPr>
        <a:xfrm>
          <a:off x="28575" y="95250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15</xdr:row>
      <xdr:rowOff>371475</xdr:rowOff>
    </xdr:from>
    <xdr:to>
      <xdr:col>14</xdr:col>
      <xdr:colOff>638175</xdr:colOff>
      <xdr:row>28</xdr:row>
      <xdr:rowOff>19050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rcRect l="9428" t="1185" r="1419" b="12417"/>
        <a:stretch>
          <a:fillRect/>
        </a:stretch>
      </xdr:blipFill>
      <xdr:spPr>
        <a:xfrm>
          <a:off x="5495925" y="3743325"/>
          <a:ext cx="49911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10</xdr:row>
      <xdr:rowOff>0</xdr:rowOff>
    </xdr:from>
    <xdr:to>
      <xdr:col>13</xdr:col>
      <xdr:colOff>542925</xdr:colOff>
      <xdr:row>15</xdr:row>
      <xdr:rowOff>257175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rcRect l="44683" t="52099" r="25784" b="25849"/>
        <a:stretch>
          <a:fillRect/>
        </a:stretch>
      </xdr:blipFill>
      <xdr:spPr>
        <a:xfrm>
          <a:off x="6286500" y="2219325"/>
          <a:ext cx="334327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152400</xdr:rowOff>
    </xdr:from>
    <xdr:to>
      <xdr:col>6</xdr:col>
      <xdr:colOff>866775</xdr:colOff>
      <xdr:row>0</xdr:row>
      <xdr:rowOff>561975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52400"/>
          <a:ext cx="819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685800</xdr:colOff>
      <xdr:row>0</xdr:row>
      <xdr:rowOff>609600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rcRect l="8471" t="34397" r="65780" b="6245"/>
        <a:stretch>
          <a:fillRect/>
        </a:stretch>
      </xdr:blipFill>
      <xdr:spPr>
        <a:xfrm>
          <a:off x="104775" y="76200"/>
          <a:ext cx="1514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25">
      <selection activeCell="D25" sqref="D25:G25"/>
    </sheetView>
  </sheetViews>
  <sheetFormatPr defaultColWidth="11.421875" defaultRowHeight="15"/>
  <cols>
    <col min="1" max="3" width="14.00390625" style="2" customWidth="1"/>
    <col min="4" max="4" width="7.421875" style="2" customWidth="1"/>
    <col min="5" max="5" width="9.7109375" style="2" customWidth="1"/>
    <col min="6" max="6" width="15.57421875" style="2" customWidth="1"/>
    <col min="7" max="7" width="15.140625" style="2" customWidth="1"/>
    <col min="8" max="16384" width="11.421875" style="2" customWidth="1"/>
  </cols>
  <sheetData>
    <row r="1" spans="1:8" ht="57" customHeight="1" thickBot="1">
      <c r="A1" s="103" t="s">
        <v>69</v>
      </c>
      <c r="B1" s="104"/>
      <c r="C1" s="104"/>
      <c r="D1" s="104"/>
      <c r="E1" s="104"/>
      <c r="F1" s="104"/>
      <c r="G1" s="105"/>
      <c r="H1" s="1"/>
    </row>
    <row r="2" spans="1:8" ht="11.25" thickBot="1">
      <c r="A2" s="3"/>
      <c r="B2" s="3"/>
      <c r="C2" s="3"/>
      <c r="D2" s="3"/>
      <c r="E2" s="3"/>
      <c r="F2" s="3"/>
      <c r="G2" s="3"/>
      <c r="H2" s="3"/>
    </row>
    <row r="3" spans="1:7" ht="15.75" customHeight="1">
      <c r="A3" s="30"/>
      <c r="B3" s="31"/>
      <c r="C3" s="30"/>
      <c r="D3" s="4"/>
      <c r="E3" s="146" t="s">
        <v>60</v>
      </c>
      <c r="F3" s="147"/>
      <c r="G3" s="62"/>
    </row>
    <row r="4" spans="1:7" ht="16.5" customHeight="1">
      <c r="A4" s="30"/>
      <c r="B4" s="31"/>
      <c r="C4" s="30"/>
      <c r="D4" s="30"/>
      <c r="E4" s="148" t="s">
        <v>61</v>
      </c>
      <c r="F4" s="149"/>
      <c r="G4" s="76"/>
    </row>
    <row r="5" spans="1:7" ht="16.5" customHeight="1" thickBot="1">
      <c r="A5" s="30"/>
      <c r="B5" s="31"/>
      <c r="C5" s="30"/>
      <c r="D5" s="30"/>
      <c r="E5" s="150" t="s">
        <v>62</v>
      </c>
      <c r="F5" s="151"/>
      <c r="G5" s="63"/>
    </row>
    <row r="6" spans="1:8" ht="6.75" customHeight="1">
      <c r="A6" s="3"/>
      <c r="B6" s="3"/>
      <c r="C6" s="3"/>
      <c r="D6" s="3"/>
      <c r="E6" s="3"/>
      <c r="F6" s="3"/>
      <c r="G6" s="3"/>
      <c r="H6" s="3"/>
    </row>
    <row r="7" spans="1:8" ht="11.25" thickBot="1">
      <c r="A7" s="4" t="s">
        <v>0</v>
      </c>
      <c r="B7" s="3"/>
      <c r="C7" s="3"/>
      <c r="D7" s="3"/>
      <c r="E7" s="3"/>
      <c r="F7" s="3"/>
      <c r="G7" s="3"/>
      <c r="H7" s="5"/>
    </row>
    <row r="8" spans="1:8" ht="15.75" customHeight="1">
      <c r="A8" s="116" t="s">
        <v>43</v>
      </c>
      <c r="B8" s="117"/>
      <c r="C8" s="118"/>
      <c r="D8" s="119"/>
      <c r="E8" s="43" t="s">
        <v>12</v>
      </c>
      <c r="F8" s="155"/>
      <c r="G8" s="156"/>
      <c r="H8" s="5"/>
    </row>
    <row r="9" spans="1:8" ht="15.75" customHeight="1">
      <c r="A9" s="126" t="s">
        <v>44</v>
      </c>
      <c r="B9" s="127"/>
      <c r="C9" s="122"/>
      <c r="D9" s="123"/>
      <c r="E9" s="157" t="s">
        <v>46</v>
      </c>
      <c r="F9" s="158"/>
      <c r="G9" s="159"/>
      <c r="H9" s="5"/>
    </row>
    <row r="10" spans="1:8" ht="15.75" customHeight="1">
      <c r="A10" s="120" t="s">
        <v>13</v>
      </c>
      <c r="B10" s="121"/>
      <c r="C10" s="122"/>
      <c r="D10" s="123"/>
      <c r="E10" s="157"/>
      <c r="F10" s="160"/>
      <c r="G10" s="161"/>
      <c r="H10" s="5"/>
    </row>
    <row r="11" spans="1:8" ht="10.5">
      <c r="A11" s="120" t="s">
        <v>14</v>
      </c>
      <c r="B11" s="121"/>
      <c r="C11" s="124"/>
      <c r="D11" s="124"/>
      <c r="E11" s="124"/>
      <c r="F11" s="124"/>
      <c r="G11" s="125"/>
      <c r="H11" s="5"/>
    </row>
    <row r="12" spans="1:8" ht="10.5">
      <c r="A12" s="120" t="s">
        <v>45</v>
      </c>
      <c r="B12" s="121" t="s">
        <v>1</v>
      </c>
      <c r="C12" s="124"/>
      <c r="D12" s="124"/>
      <c r="E12" s="124"/>
      <c r="F12" s="124"/>
      <c r="G12" s="125"/>
      <c r="H12" s="5"/>
    </row>
    <row r="13" spans="1:8" ht="13.5" customHeight="1">
      <c r="A13" s="109" t="s">
        <v>15</v>
      </c>
      <c r="B13" s="110" t="s">
        <v>2</v>
      </c>
      <c r="C13" s="113" t="s">
        <v>16</v>
      </c>
      <c r="D13" s="114"/>
      <c r="E13" s="115"/>
      <c r="F13" s="66" t="s">
        <v>17</v>
      </c>
      <c r="G13" s="44"/>
      <c r="H13" s="5"/>
    </row>
    <row r="14" spans="1:8" ht="13.5" customHeight="1">
      <c r="A14" s="111"/>
      <c r="B14" s="112"/>
      <c r="C14" s="106"/>
      <c r="D14" s="107"/>
      <c r="E14" s="108"/>
      <c r="F14" s="66" t="s">
        <v>18</v>
      </c>
      <c r="G14" s="6"/>
      <c r="H14" s="5"/>
    </row>
    <row r="15" spans="1:8" ht="38.25" customHeight="1">
      <c r="A15" s="34" t="s">
        <v>47</v>
      </c>
      <c r="B15" s="33" t="s">
        <v>3</v>
      </c>
      <c r="C15" s="113" t="s">
        <v>48</v>
      </c>
      <c r="D15" s="115"/>
      <c r="E15" s="113" t="s">
        <v>6</v>
      </c>
      <c r="F15" s="115"/>
      <c r="G15" s="45" t="s">
        <v>20</v>
      </c>
      <c r="H15" s="5"/>
    </row>
    <row r="16" spans="1:8" ht="11.25" thickBot="1">
      <c r="A16" s="67"/>
      <c r="B16" s="17"/>
      <c r="C16" s="139"/>
      <c r="D16" s="140"/>
      <c r="E16" s="141"/>
      <c r="F16" s="141"/>
      <c r="G16" s="68"/>
      <c r="H16" s="5"/>
    </row>
    <row r="17" spans="1:8" ht="10.5">
      <c r="A17" s="3"/>
      <c r="B17" s="8"/>
      <c r="C17" s="3"/>
      <c r="D17" s="3"/>
      <c r="E17" s="3"/>
      <c r="F17" s="3"/>
      <c r="G17" s="8"/>
      <c r="H17" s="7"/>
    </row>
    <row r="18" spans="1:8" ht="10.5">
      <c r="A18" s="145" t="s">
        <v>49</v>
      </c>
      <c r="B18" s="145"/>
      <c r="C18" s="145"/>
      <c r="D18" s="7"/>
      <c r="E18" s="3"/>
      <c r="F18" s="3"/>
      <c r="G18" s="8"/>
      <c r="H18" s="7"/>
    </row>
    <row r="19" spans="1:8" ht="4.5" customHeight="1">
      <c r="A19" s="29"/>
      <c r="B19" s="29"/>
      <c r="C19" s="29"/>
      <c r="D19" s="7"/>
      <c r="E19" s="3"/>
      <c r="F19" s="7"/>
      <c r="G19" s="7"/>
      <c r="H19" s="7"/>
    </row>
    <row r="20" spans="1:8" ht="3.75" customHeight="1" thickBot="1">
      <c r="A20" s="7"/>
      <c r="B20" s="7"/>
      <c r="C20" s="29"/>
      <c r="D20" s="7"/>
      <c r="E20" s="3"/>
      <c r="F20" s="3"/>
      <c r="G20" s="7"/>
      <c r="H20" s="7"/>
    </row>
    <row r="21" spans="1:8" ht="20.25">
      <c r="A21" s="71" t="s">
        <v>50</v>
      </c>
      <c r="B21" s="72" t="s">
        <v>51</v>
      </c>
      <c r="C21" s="72" t="s">
        <v>52</v>
      </c>
      <c r="D21" s="152" t="s">
        <v>53</v>
      </c>
      <c r="E21" s="153"/>
      <c r="F21" s="153"/>
      <c r="G21" s="154"/>
      <c r="H21" s="7"/>
    </row>
    <row r="22" spans="1:8" ht="15.75" customHeight="1">
      <c r="A22" s="35">
        <v>1</v>
      </c>
      <c r="B22" s="69"/>
      <c r="C22" s="9"/>
      <c r="D22" s="142"/>
      <c r="E22" s="143"/>
      <c r="F22" s="143"/>
      <c r="G22" s="144"/>
      <c r="H22" s="7"/>
    </row>
    <row r="23" spans="1:8" ht="15.75" customHeight="1">
      <c r="A23" s="35">
        <v>2</v>
      </c>
      <c r="B23" s="69"/>
      <c r="C23" s="9"/>
      <c r="D23" s="142"/>
      <c r="E23" s="143"/>
      <c r="F23" s="143"/>
      <c r="G23" s="144"/>
      <c r="H23" s="7"/>
    </row>
    <row r="24" spans="1:8" ht="15.75" customHeight="1">
      <c r="A24" s="35">
        <v>3</v>
      </c>
      <c r="B24" s="69"/>
      <c r="C24" s="9"/>
      <c r="D24" s="142"/>
      <c r="E24" s="143"/>
      <c r="F24" s="143"/>
      <c r="G24" s="144"/>
      <c r="H24" s="7"/>
    </row>
    <row r="25" spans="1:8" ht="15.75" customHeight="1">
      <c r="A25" s="35">
        <v>4</v>
      </c>
      <c r="B25" s="69"/>
      <c r="C25" s="9"/>
      <c r="D25" s="142"/>
      <c r="E25" s="143"/>
      <c r="F25" s="143"/>
      <c r="G25" s="144"/>
      <c r="H25" s="7"/>
    </row>
    <row r="26" spans="1:8" ht="16.5" customHeight="1">
      <c r="A26" s="35">
        <v>5</v>
      </c>
      <c r="B26" s="69"/>
      <c r="C26" s="9"/>
      <c r="D26" s="142"/>
      <c r="E26" s="143"/>
      <c r="F26" s="143"/>
      <c r="G26" s="144"/>
      <c r="H26" s="7"/>
    </row>
    <row r="27" spans="1:8" ht="16.5" customHeight="1">
      <c r="A27" s="35">
        <v>6</v>
      </c>
      <c r="B27" s="69"/>
      <c r="C27" s="9"/>
      <c r="D27" s="142"/>
      <c r="E27" s="143"/>
      <c r="F27" s="143"/>
      <c r="G27" s="144"/>
      <c r="H27" s="7"/>
    </row>
    <row r="28" spans="1:8" ht="16.5" customHeight="1">
      <c r="A28" s="35">
        <v>7</v>
      </c>
      <c r="B28" s="69"/>
      <c r="C28" s="9"/>
      <c r="D28" s="142"/>
      <c r="E28" s="143"/>
      <c r="F28" s="143"/>
      <c r="G28" s="144"/>
      <c r="H28" s="7"/>
    </row>
    <row r="29" spans="1:8" ht="16.5" customHeight="1">
      <c r="A29" s="35">
        <v>8</v>
      </c>
      <c r="B29" s="69"/>
      <c r="C29" s="9"/>
      <c r="D29" s="142"/>
      <c r="E29" s="143"/>
      <c r="F29" s="143"/>
      <c r="G29" s="144"/>
      <c r="H29" s="7"/>
    </row>
    <row r="30" spans="1:8" ht="16.5" customHeight="1">
      <c r="A30" s="35">
        <v>9</v>
      </c>
      <c r="B30" s="69"/>
      <c r="C30" s="9"/>
      <c r="D30" s="142"/>
      <c r="E30" s="143"/>
      <c r="F30" s="143"/>
      <c r="G30" s="144"/>
      <c r="H30" s="7"/>
    </row>
    <row r="31" spans="1:8" ht="16.5" customHeight="1">
      <c r="A31" s="35">
        <v>10</v>
      </c>
      <c r="B31" s="69"/>
      <c r="C31" s="9"/>
      <c r="D31" s="142"/>
      <c r="E31" s="143"/>
      <c r="F31" s="143"/>
      <c r="G31" s="144"/>
      <c r="H31" s="7"/>
    </row>
    <row r="32" spans="1:8" ht="16.5" customHeight="1">
      <c r="A32" s="35">
        <v>11</v>
      </c>
      <c r="B32" s="69"/>
      <c r="C32" s="9"/>
      <c r="D32" s="142"/>
      <c r="E32" s="143"/>
      <c r="F32" s="143"/>
      <c r="G32" s="144"/>
      <c r="H32" s="7"/>
    </row>
    <row r="33" spans="1:8" ht="16.5" customHeight="1">
      <c r="A33" s="35">
        <v>12</v>
      </c>
      <c r="B33" s="69"/>
      <c r="C33" s="9"/>
      <c r="D33" s="142"/>
      <c r="E33" s="143"/>
      <c r="F33" s="143"/>
      <c r="G33" s="144"/>
      <c r="H33" s="7"/>
    </row>
    <row r="34" spans="1:8" ht="16.5" customHeight="1">
      <c r="A34" s="35">
        <v>13</v>
      </c>
      <c r="B34" s="69"/>
      <c r="C34" s="9"/>
      <c r="D34" s="142"/>
      <c r="E34" s="143"/>
      <c r="F34" s="143"/>
      <c r="G34" s="144"/>
      <c r="H34" s="7"/>
    </row>
    <row r="35" spans="1:8" ht="16.5" customHeight="1">
      <c r="A35" s="35">
        <v>14</v>
      </c>
      <c r="B35" s="69"/>
      <c r="C35" s="9"/>
      <c r="D35" s="142"/>
      <c r="E35" s="143"/>
      <c r="F35" s="143"/>
      <c r="G35" s="144"/>
      <c r="H35" s="7"/>
    </row>
    <row r="36" spans="1:8" ht="15.75" customHeight="1">
      <c r="A36" s="35">
        <v>15</v>
      </c>
      <c r="B36" s="69"/>
      <c r="C36" s="9"/>
      <c r="D36" s="142"/>
      <c r="E36" s="143"/>
      <c r="F36" s="143"/>
      <c r="G36" s="144"/>
      <c r="H36" s="7"/>
    </row>
    <row r="37" spans="1:8" ht="15.75" customHeight="1">
      <c r="A37" s="35">
        <v>16</v>
      </c>
      <c r="B37" s="69"/>
      <c r="C37" s="9"/>
      <c r="D37" s="142"/>
      <c r="E37" s="143"/>
      <c r="F37" s="143"/>
      <c r="G37" s="144"/>
      <c r="H37" s="7"/>
    </row>
    <row r="38" spans="1:8" ht="15.75" customHeight="1">
      <c r="A38" s="35">
        <v>17</v>
      </c>
      <c r="B38" s="69"/>
      <c r="C38" s="9"/>
      <c r="D38" s="142"/>
      <c r="E38" s="143"/>
      <c r="F38" s="143"/>
      <c r="G38" s="144"/>
      <c r="H38" s="7"/>
    </row>
    <row r="39" spans="1:8" ht="15.75" customHeight="1">
      <c r="A39" s="35">
        <v>18</v>
      </c>
      <c r="B39" s="69"/>
      <c r="C39" s="9"/>
      <c r="D39" s="142"/>
      <c r="E39" s="143"/>
      <c r="F39" s="143"/>
      <c r="G39" s="144"/>
      <c r="H39" s="7"/>
    </row>
    <row r="40" spans="1:8" ht="15.75" customHeight="1">
      <c r="A40" s="35">
        <v>19</v>
      </c>
      <c r="B40" s="69"/>
      <c r="C40" s="9"/>
      <c r="D40" s="142"/>
      <c r="E40" s="143"/>
      <c r="F40" s="143"/>
      <c r="G40" s="144"/>
      <c r="H40" s="7"/>
    </row>
    <row r="41" spans="1:8" ht="16.5" customHeight="1" thickBot="1">
      <c r="A41" s="36">
        <v>20</v>
      </c>
      <c r="B41" s="70"/>
      <c r="C41" s="11"/>
      <c r="D41" s="162"/>
      <c r="E41" s="163"/>
      <c r="F41" s="163"/>
      <c r="G41" s="164"/>
      <c r="H41" s="7"/>
    </row>
    <row r="42" spans="1:8" ht="10.5">
      <c r="A42" s="7"/>
      <c r="B42" s="7"/>
      <c r="C42" s="7"/>
      <c r="D42" s="7"/>
      <c r="E42" s="3"/>
      <c r="F42" s="3"/>
      <c r="G42" s="8"/>
      <c r="H42" s="7"/>
    </row>
    <row r="43" spans="1:8" ht="11.25" thickBot="1">
      <c r="A43" s="3"/>
      <c r="B43" s="8"/>
      <c r="C43" s="3"/>
      <c r="D43" s="3"/>
      <c r="E43" s="3"/>
      <c r="F43" s="3"/>
      <c r="G43" s="8"/>
      <c r="H43" s="7"/>
    </row>
    <row r="44" spans="1:7" ht="11.25" thickBot="1">
      <c r="A44" s="130"/>
      <c r="B44" s="130"/>
      <c r="C44" s="131" t="s">
        <v>56</v>
      </c>
      <c r="D44" s="132"/>
      <c r="E44" s="132"/>
      <c r="F44" s="132"/>
      <c r="G44" s="73" t="s">
        <v>57</v>
      </c>
    </row>
    <row r="45" spans="1:7" ht="25.5" customHeight="1">
      <c r="A45" s="128" t="s">
        <v>54</v>
      </c>
      <c r="B45" s="129"/>
      <c r="C45" s="137"/>
      <c r="D45" s="138"/>
      <c r="E45" s="138"/>
      <c r="F45" s="138"/>
      <c r="G45" s="74"/>
    </row>
    <row r="46" spans="1:7" ht="25.5" customHeight="1" thickBot="1">
      <c r="A46" s="133" t="s">
        <v>55</v>
      </c>
      <c r="B46" s="134"/>
      <c r="C46" s="135"/>
      <c r="D46" s="136"/>
      <c r="E46" s="136"/>
      <c r="F46" s="136"/>
      <c r="G46" s="75"/>
    </row>
  </sheetData>
  <sheetProtection/>
  <mergeCells count="52">
    <mergeCell ref="C9:D9"/>
    <mergeCell ref="F8:G8"/>
    <mergeCell ref="E9:E10"/>
    <mergeCell ref="F9:G10"/>
    <mergeCell ref="D41:G41"/>
    <mergeCell ref="D24:G24"/>
    <mergeCell ref="D25:G25"/>
    <mergeCell ref="D26:G26"/>
    <mergeCell ref="D27:G27"/>
    <mergeCell ref="D28:G28"/>
    <mergeCell ref="D31:G31"/>
    <mergeCell ref="D37:G37"/>
    <mergeCell ref="D38:G38"/>
    <mergeCell ref="D39:G39"/>
    <mergeCell ref="D40:G40"/>
    <mergeCell ref="D23:G23"/>
    <mergeCell ref="D29:G29"/>
    <mergeCell ref="D30:G30"/>
    <mergeCell ref="D33:G33"/>
    <mergeCell ref="D34:G34"/>
    <mergeCell ref="A18:C18"/>
    <mergeCell ref="D35:G35"/>
    <mergeCell ref="D36:G36"/>
    <mergeCell ref="D21:G21"/>
    <mergeCell ref="D22:G22"/>
    <mergeCell ref="E15:F15"/>
    <mergeCell ref="C15:D15"/>
    <mergeCell ref="C16:D16"/>
    <mergeCell ref="E16:F16"/>
    <mergeCell ref="D32:G32"/>
    <mergeCell ref="A45:B45"/>
    <mergeCell ref="A44:B44"/>
    <mergeCell ref="C44:F44"/>
    <mergeCell ref="A46:B46"/>
    <mergeCell ref="C46:F46"/>
    <mergeCell ref="C45:F45"/>
    <mergeCell ref="A1:G1"/>
    <mergeCell ref="C14:E14"/>
    <mergeCell ref="A13:B14"/>
    <mergeCell ref="C13:E13"/>
    <mergeCell ref="A8:B8"/>
    <mergeCell ref="C8:D8"/>
    <mergeCell ref="A10:B10"/>
    <mergeCell ref="C10:D10"/>
    <mergeCell ref="A11:B11"/>
    <mergeCell ref="C11:G11"/>
    <mergeCell ref="A9:B9"/>
    <mergeCell ref="A12:B12"/>
    <mergeCell ref="C12:G12"/>
    <mergeCell ref="E3:F3"/>
    <mergeCell ref="E4:F4"/>
    <mergeCell ref="E5:F5"/>
  </mergeCells>
  <printOptions horizont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7"/>
  <sheetViews>
    <sheetView zoomScale="120" zoomScaleNormal="120" zoomScalePageLayoutView="0" workbookViewId="0" topLeftCell="A16">
      <selection activeCell="P16" sqref="P16"/>
    </sheetView>
  </sheetViews>
  <sheetFormatPr defaultColWidth="11.421875" defaultRowHeight="15"/>
  <cols>
    <col min="1" max="1" width="8.421875" style="24" customWidth="1"/>
    <col min="2" max="2" width="10.8515625" style="24" customWidth="1"/>
    <col min="3" max="3" width="10.00390625" style="24" customWidth="1"/>
    <col min="4" max="4" width="9.57421875" style="24" customWidth="1"/>
    <col min="5" max="5" width="9.421875" style="24" customWidth="1"/>
    <col min="6" max="6" width="11.140625" style="24" customWidth="1"/>
    <col min="7" max="7" width="9.57421875" style="24" customWidth="1"/>
    <col min="8" max="8" width="10.140625" style="24" customWidth="1"/>
    <col min="9" max="16384" width="11.421875" style="24" customWidth="1"/>
  </cols>
  <sheetData>
    <row r="1" spans="1:8" ht="56.25" customHeight="1" thickBot="1">
      <c r="A1" s="103" t="s">
        <v>69</v>
      </c>
      <c r="B1" s="104"/>
      <c r="C1" s="104"/>
      <c r="D1" s="104"/>
      <c r="E1" s="104"/>
      <c r="F1" s="104"/>
      <c r="G1" s="104"/>
      <c r="H1" s="105"/>
    </row>
    <row r="2" spans="1:7" ht="11.25" thickBot="1">
      <c r="A2" s="46"/>
      <c r="B2" s="46"/>
      <c r="C2" s="46"/>
      <c r="D2" s="46"/>
      <c r="E2" s="46"/>
      <c r="F2" s="46"/>
      <c r="G2" s="46"/>
    </row>
    <row r="3" spans="1:8" ht="15.75" customHeight="1">
      <c r="A3" s="30"/>
      <c r="B3" s="31"/>
      <c r="C3" s="30"/>
      <c r="D3" s="4"/>
      <c r="E3" s="146" t="s">
        <v>60</v>
      </c>
      <c r="F3" s="147"/>
      <c r="G3" s="147"/>
      <c r="H3" s="62"/>
    </row>
    <row r="4" spans="1:8" ht="15.75" customHeight="1">
      <c r="A4" s="30"/>
      <c r="B4" s="31"/>
      <c r="C4" s="30"/>
      <c r="D4" s="30"/>
      <c r="E4" s="148" t="s">
        <v>61</v>
      </c>
      <c r="F4" s="149"/>
      <c r="G4" s="149"/>
      <c r="H4" s="76"/>
    </row>
    <row r="5" spans="1:8" ht="16.5" customHeight="1" thickBot="1">
      <c r="A5" s="30"/>
      <c r="B5" s="31"/>
      <c r="C5" s="30"/>
      <c r="D5" s="30"/>
      <c r="E5" s="150" t="s">
        <v>62</v>
      </c>
      <c r="F5" s="151"/>
      <c r="G5" s="151"/>
      <c r="H5" s="63"/>
    </row>
    <row r="6" spans="1:7" ht="10.5">
      <c r="A6" s="46"/>
      <c r="B6" s="46"/>
      <c r="C6" s="46"/>
      <c r="D6" s="46"/>
      <c r="E6" s="46"/>
      <c r="F6" s="46"/>
      <c r="G6" s="46"/>
    </row>
    <row r="7" spans="1:108" ht="10.5">
      <c r="A7" s="18" t="s">
        <v>58</v>
      </c>
      <c r="B7" s="18"/>
      <c r="C7" s="19"/>
      <c r="D7" s="19"/>
      <c r="E7" s="19"/>
      <c r="F7" s="19"/>
      <c r="G7" s="19"/>
      <c r="H7" s="20"/>
      <c r="I7" s="20"/>
      <c r="J7" s="20"/>
      <c r="K7" s="21"/>
      <c r="L7" s="22"/>
      <c r="M7" s="22"/>
      <c r="N7" s="15"/>
      <c r="O7" s="15"/>
      <c r="P7" s="22"/>
      <c r="Q7" s="22"/>
      <c r="R7" s="15"/>
      <c r="S7" s="15"/>
      <c r="T7" s="15"/>
      <c r="U7" s="22"/>
      <c r="V7" s="22"/>
      <c r="W7" s="22"/>
      <c r="X7" s="15"/>
      <c r="Y7" s="15"/>
      <c r="Z7" s="14"/>
      <c r="AA7" s="14"/>
      <c r="AB7" s="14"/>
      <c r="AC7" s="14"/>
      <c r="AD7" s="14"/>
      <c r="AE7" s="14"/>
      <c r="AF7" s="23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</row>
    <row r="8" spans="1:108" ht="10.5">
      <c r="A8" s="168" t="s">
        <v>59</v>
      </c>
      <c r="B8" s="168"/>
      <c r="C8" s="168"/>
      <c r="D8" s="168"/>
      <c r="E8" s="168"/>
      <c r="F8" s="168"/>
      <c r="G8" s="168"/>
      <c r="H8" s="168"/>
      <c r="I8" s="20"/>
      <c r="J8" s="20"/>
      <c r="K8" s="21"/>
      <c r="L8" s="22"/>
      <c r="M8" s="22"/>
      <c r="N8" s="15"/>
      <c r="O8" s="15"/>
      <c r="P8" s="22"/>
      <c r="Q8" s="22"/>
      <c r="R8" s="15"/>
      <c r="S8" s="15"/>
      <c r="T8" s="15"/>
      <c r="U8" s="22"/>
      <c r="V8" s="22"/>
      <c r="W8" s="22"/>
      <c r="X8" s="15"/>
      <c r="Y8" s="15"/>
      <c r="Z8" s="14"/>
      <c r="AA8" s="14"/>
      <c r="AB8" s="14"/>
      <c r="AC8" s="14"/>
      <c r="AD8" s="14"/>
      <c r="AE8" s="14"/>
      <c r="AF8" s="23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</row>
    <row r="9" spans="1:108" ht="11.25" thickBot="1">
      <c r="A9" s="18"/>
      <c r="B9" s="18"/>
      <c r="C9" s="19"/>
      <c r="D9" s="19"/>
      <c r="E9" s="19"/>
      <c r="F9" s="19"/>
      <c r="G9" s="19"/>
      <c r="H9" s="20"/>
      <c r="I9" s="20"/>
      <c r="J9" s="20"/>
      <c r="K9" s="21"/>
      <c r="L9" s="22"/>
      <c r="M9" s="22"/>
      <c r="N9" s="15"/>
      <c r="O9" s="15"/>
      <c r="P9" s="22"/>
      <c r="Q9" s="22"/>
      <c r="R9" s="15"/>
      <c r="S9" s="15"/>
      <c r="T9" s="15"/>
      <c r="U9" s="22"/>
      <c r="V9" s="22"/>
      <c r="W9" s="22"/>
      <c r="X9" s="15"/>
      <c r="Y9" s="15"/>
      <c r="Z9" s="14"/>
      <c r="AA9" s="14"/>
      <c r="AB9" s="14"/>
      <c r="AC9" s="14"/>
      <c r="AD9" s="14"/>
      <c r="AE9" s="14"/>
      <c r="AF9" s="23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</row>
    <row r="10" spans="1:108" ht="16.5" customHeight="1" thickBot="1">
      <c r="A10" s="178" t="s">
        <v>11</v>
      </c>
      <c r="B10" s="179"/>
      <c r="C10" s="179"/>
      <c r="D10" s="179"/>
      <c r="E10" s="179"/>
      <c r="F10" s="180"/>
      <c r="G10" s="181">
        <v>268.6</v>
      </c>
      <c r="H10" s="182"/>
      <c r="I10" s="20"/>
      <c r="J10" s="20"/>
      <c r="K10" s="21"/>
      <c r="L10" s="22"/>
      <c r="M10" s="22"/>
      <c r="N10" s="15"/>
      <c r="O10" s="15"/>
      <c r="P10" s="22"/>
      <c r="Q10" s="22"/>
      <c r="R10" s="15"/>
      <c r="S10" s="15"/>
      <c r="T10" s="15"/>
      <c r="U10" s="22"/>
      <c r="V10" s="22"/>
      <c r="W10" s="22"/>
      <c r="X10" s="15"/>
      <c r="Y10" s="15"/>
      <c r="Z10" s="14"/>
      <c r="AA10" s="14"/>
      <c r="AB10" s="14"/>
      <c r="AC10" s="14"/>
      <c r="AD10" s="14"/>
      <c r="AE10" s="14"/>
      <c r="AF10" s="23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</row>
    <row r="11" spans="1:108" ht="16.5" customHeight="1" thickBot="1">
      <c r="A11" s="178" t="s">
        <v>22</v>
      </c>
      <c r="B11" s="179"/>
      <c r="C11" s="179"/>
      <c r="D11" s="179"/>
      <c r="E11" s="179"/>
      <c r="F11" s="180"/>
      <c r="G11" s="181">
        <v>155.28</v>
      </c>
      <c r="H11" s="182"/>
      <c r="I11" s="20"/>
      <c r="J11" s="20"/>
      <c r="K11" s="21"/>
      <c r="L11" s="22"/>
      <c r="M11" s="22"/>
      <c r="N11" s="15"/>
      <c r="O11" s="15"/>
      <c r="P11" s="22"/>
      <c r="Q11" s="22"/>
      <c r="R11" s="15"/>
      <c r="S11" s="15"/>
      <c r="T11" s="15"/>
      <c r="U11" s="22"/>
      <c r="V11" s="22"/>
      <c r="W11" s="22"/>
      <c r="X11" s="15"/>
      <c r="Y11" s="15"/>
      <c r="Z11" s="14"/>
      <c r="AA11" s="14"/>
      <c r="AB11" s="14"/>
      <c r="AC11" s="14"/>
      <c r="AD11" s="14"/>
      <c r="AE11" s="14"/>
      <c r="AF11" s="23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</row>
    <row r="12" spans="1:108" ht="16.5" customHeight="1" thickBot="1">
      <c r="A12" s="178" t="s">
        <v>23</v>
      </c>
      <c r="B12" s="179"/>
      <c r="C12" s="179"/>
      <c r="D12" s="179"/>
      <c r="E12" s="179"/>
      <c r="F12" s="180"/>
      <c r="G12" s="181">
        <v>0.25</v>
      </c>
      <c r="H12" s="182"/>
      <c r="I12" s="20"/>
      <c r="J12" s="20"/>
      <c r="K12" s="21"/>
      <c r="L12" s="22"/>
      <c r="M12" s="22"/>
      <c r="N12" s="15"/>
      <c r="O12" s="15"/>
      <c r="P12" s="22"/>
      <c r="Q12" s="22"/>
      <c r="R12" s="15"/>
      <c r="S12" s="15"/>
      <c r="T12" s="15"/>
      <c r="U12" s="22"/>
      <c r="V12" s="22"/>
      <c r="W12" s="22"/>
      <c r="X12" s="15"/>
      <c r="Y12" s="15"/>
      <c r="Z12" s="14"/>
      <c r="AA12" s="14"/>
      <c r="AB12" s="14"/>
      <c r="AC12" s="14"/>
      <c r="AD12" s="14"/>
      <c r="AE12" s="14"/>
      <c r="AF12" s="23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</row>
    <row r="13" spans="1:108" ht="16.5" customHeight="1" thickBot="1">
      <c r="A13" s="178" t="s">
        <v>24</v>
      </c>
      <c r="B13" s="179"/>
      <c r="C13" s="179"/>
      <c r="D13" s="179"/>
      <c r="E13" s="179"/>
      <c r="F13" s="180"/>
      <c r="G13" s="183">
        <f>ROUND(G11/G12,0)</f>
        <v>621</v>
      </c>
      <c r="H13" s="184"/>
      <c r="I13" s="20"/>
      <c r="J13" s="20"/>
      <c r="K13" s="21"/>
      <c r="L13" s="22"/>
      <c r="M13" s="22"/>
      <c r="N13" s="15"/>
      <c r="O13" s="15"/>
      <c r="P13" s="22"/>
      <c r="Q13" s="22"/>
      <c r="R13" s="15"/>
      <c r="S13" s="15"/>
      <c r="T13" s="15"/>
      <c r="U13" s="22"/>
      <c r="V13" s="22"/>
      <c r="W13" s="22"/>
      <c r="X13" s="15"/>
      <c r="Y13" s="15"/>
      <c r="Z13" s="14"/>
      <c r="AA13" s="14"/>
      <c r="AB13" s="14"/>
      <c r="AC13" s="14"/>
      <c r="AD13" s="14"/>
      <c r="AE13" s="14"/>
      <c r="AF13" s="23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</row>
    <row r="14" spans="9:108" ht="14.25" thickBot="1">
      <c r="I14" s="25"/>
      <c r="J14" s="20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12"/>
      <c r="Y14" s="12"/>
      <c r="Z14" s="14"/>
      <c r="AA14" s="14"/>
      <c r="AB14" s="14"/>
      <c r="AC14" s="14"/>
      <c r="AD14" s="14"/>
      <c r="AE14" s="14"/>
      <c r="AF14" s="23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</row>
    <row r="15" spans="1:108" ht="27" customHeight="1">
      <c r="A15" s="128" t="s">
        <v>73</v>
      </c>
      <c r="B15" s="173"/>
      <c r="C15" s="41">
        <v>27</v>
      </c>
      <c r="D15" s="41" t="s">
        <v>25</v>
      </c>
      <c r="E15" s="41" t="s">
        <v>26</v>
      </c>
      <c r="F15" s="41" t="s">
        <v>74</v>
      </c>
      <c r="G15" s="41" t="s">
        <v>42</v>
      </c>
      <c r="H15" s="16" t="s">
        <v>29</v>
      </c>
      <c r="I15" s="20"/>
      <c r="J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2"/>
      <c r="Y15" s="12"/>
      <c r="Z15" s="14"/>
      <c r="AA15" s="14"/>
      <c r="AB15" s="14"/>
      <c r="AC15" s="14"/>
      <c r="AD15" s="14"/>
      <c r="AE15" s="14"/>
      <c r="AF15" s="23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</row>
    <row r="16" spans="1:108" ht="51" customHeight="1">
      <c r="A16" s="170" t="s">
        <v>36</v>
      </c>
      <c r="B16" s="157"/>
      <c r="C16" s="157"/>
      <c r="D16" s="53">
        <f>ROUND($G$13*Hoja1!H35,0)</f>
        <v>62</v>
      </c>
      <c r="E16" s="53">
        <f>ROUND($G$13*Hoja1!I35,0)</f>
        <v>149</v>
      </c>
      <c r="F16" s="53">
        <f>ROUND($G$13*Hoja1!J35,0)</f>
        <v>279</v>
      </c>
      <c r="G16" s="53">
        <f>ROUND($G$13*Hoja1!K35,0)</f>
        <v>447</v>
      </c>
      <c r="H16" s="54">
        <f>ROUND($G$13*Hoja1!L35,0)</f>
        <v>540</v>
      </c>
      <c r="I16" s="20"/>
      <c r="J16" s="20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13"/>
      <c r="Y16" s="14"/>
      <c r="Z16" s="14"/>
      <c r="AA16" s="14"/>
      <c r="AB16" s="14"/>
      <c r="AC16" s="14"/>
      <c r="AD16" s="14"/>
      <c r="AE16" s="14"/>
      <c r="AF16" s="23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</row>
    <row r="17" spans="1:108" ht="55.5" customHeight="1" thickBot="1">
      <c r="A17" s="171" t="s">
        <v>10</v>
      </c>
      <c r="B17" s="172"/>
      <c r="C17" s="172"/>
      <c r="D17" s="55">
        <f>ROUND($G$12*D16,2)</f>
        <v>15.5</v>
      </c>
      <c r="E17" s="55">
        <f>ROUND($G$12*E16,2)</f>
        <v>37.25</v>
      </c>
      <c r="F17" s="55">
        <f>ROUND($G$12*F16,2)</f>
        <v>69.75</v>
      </c>
      <c r="G17" s="55">
        <f>ROUND($G$12*G16,2)</f>
        <v>111.75</v>
      </c>
      <c r="H17" s="56">
        <f>ROUND($G$12*H16,2)</f>
        <v>135</v>
      </c>
      <c r="I17" s="20"/>
      <c r="J17" s="20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3"/>
      <c r="Y17" s="14"/>
      <c r="Z17" s="14"/>
      <c r="AA17" s="14"/>
      <c r="AB17" s="14"/>
      <c r="AC17" s="14"/>
      <c r="AD17" s="14"/>
      <c r="AE17" s="14"/>
      <c r="AF17" s="23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ht="12.75" customHeight="1">
      <c r="A18" s="26"/>
      <c r="B18" s="26"/>
      <c r="C18" s="27"/>
      <c r="D18" s="27"/>
      <c r="E18" s="27"/>
      <c r="F18" s="27"/>
      <c r="G18" s="27"/>
      <c r="H18" s="25"/>
      <c r="I18" s="14"/>
      <c r="J18" s="20"/>
      <c r="M18" s="22"/>
      <c r="N18" s="22"/>
      <c r="O18" s="22"/>
      <c r="P18" s="22"/>
      <c r="Q18" s="22"/>
      <c r="R18" s="22"/>
      <c r="S18" s="22"/>
      <c r="T18" s="13"/>
      <c r="U18" s="13"/>
      <c r="V18" s="13"/>
      <c r="W18" s="13"/>
      <c r="X18" s="13"/>
      <c r="Y18" s="14"/>
      <c r="Z18" s="14"/>
      <c r="AA18" s="14"/>
      <c r="AB18" s="14"/>
      <c r="AC18" s="14"/>
      <c r="AD18" s="14"/>
      <c r="AE18" s="14"/>
      <c r="AF18" s="23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ht="14.25" thickBot="1">
      <c r="A19" s="169" t="s">
        <v>75</v>
      </c>
      <c r="B19" s="169"/>
      <c r="C19" s="169"/>
      <c r="D19" s="169"/>
      <c r="E19" s="169"/>
      <c r="F19" s="169"/>
      <c r="G19" s="169"/>
      <c r="H19" s="169"/>
      <c r="I19" s="20"/>
      <c r="J19" s="5"/>
      <c r="K19" s="28"/>
      <c r="L19" s="22"/>
      <c r="M19" s="22"/>
      <c r="N19" s="22"/>
      <c r="O19" s="22"/>
      <c r="P19" s="22"/>
      <c r="Q19" s="22"/>
      <c r="R19" s="22"/>
      <c r="S19" s="22"/>
      <c r="T19" s="13"/>
      <c r="U19" s="13"/>
      <c r="V19" s="13"/>
      <c r="W19" s="13"/>
      <c r="X19" s="13"/>
      <c r="Y19" s="13"/>
      <c r="Z19" s="15"/>
      <c r="AA19" s="15"/>
      <c r="AB19" s="22"/>
      <c r="AC19" s="22"/>
      <c r="AD19" s="15"/>
      <c r="AE19" s="15"/>
      <c r="AF19" s="15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ht="19.5" customHeight="1">
      <c r="A20" s="174" t="s">
        <v>37</v>
      </c>
      <c r="B20" s="176" t="s">
        <v>9</v>
      </c>
      <c r="C20" s="41" t="s">
        <v>72</v>
      </c>
      <c r="D20" s="41">
        <v>20</v>
      </c>
      <c r="E20" s="176" t="s">
        <v>37</v>
      </c>
      <c r="F20" s="176" t="s">
        <v>9</v>
      </c>
      <c r="G20" s="41" t="s">
        <v>72</v>
      </c>
      <c r="H20" s="16">
        <v>20</v>
      </c>
      <c r="I20" s="20"/>
      <c r="J20" s="5"/>
      <c r="K20" s="28"/>
      <c r="L20" s="22"/>
      <c r="M20" s="22"/>
      <c r="N20" s="22"/>
      <c r="O20" s="22"/>
      <c r="P20" s="22"/>
      <c r="Q20" s="22"/>
      <c r="R20" s="22"/>
      <c r="S20" s="22"/>
      <c r="T20" s="13"/>
      <c r="U20" s="13"/>
      <c r="V20" s="13"/>
      <c r="W20" s="13"/>
      <c r="X20" s="13"/>
      <c r="Y20" s="13"/>
      <c r="Z20" s="15"/>
      <c r="AA20" s="15"/>
      <c r="AB20" s="22"/>
      <c r="AC20" s="22"/>
      <c r="AD20" s="15"/>
      <c r="AE20" s="15"/>
      <c r="AF20" s="15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108" ht="16.5" customHeight="1">
      <c r="A21" s="175"/>
      <c r="B21" s="177"/>
      <c r="C21" s="64" t="s">
        <v>40</v>
      </c>
      <c r="D21" s="64" t="s">
        <v>41</v>
      </c>
      <c r="E21" s="177"/>
      <c r="F21" s="177"/>
      <c r="G21" s="65" t="s">
        <v>40</v>
      </c>
      <c r="H21" s="95" t="s">
        <v>41</v>
      </c>
      <c r="I21" s="20"/>
      <c r="J21" s="5"/>
      <c r="K21" s="28"/>
      <c r="L21" s="22"/>
      <c r="M21" s="22"/>
      <c r="N21" s="22"/>
      <c r="O21" s="22"/>
      <c r="P21" s="22"/>
      <c r="Q21" s="22"/>
      <c r="R21" s="22"/>
      <c r="S21" s="22"/>
      <c r="T21" s="13"/>
      <c r="U21" s="13"/>
      <c r="V21" s="13"/>
      <c r="W21" s="13"/>
      <c r="X21" s="13"/>
      <c r="Y21" s="13"/>
      <c r="Z21" s="15"/>
      <c r="AA21" s="15"/>
      <c r="AB21" s="22"/>
      <c r="AC21" s="22"/>
      <c r="AD21" s="15"/>
      <c r="AE21" s="15"/>
      <c r="AF21" s="15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ht="28.5" customHeight="1">
      <c r="A22" s="35">
        <v>1</v>
      </c>
      <c r="B22" s="100">
        <f>ROUND($G$10*Hoja2!B2,2)</f>
        <v>40.29</v>
      </c>
      <c r="C22" s="96">
        <v>255350</v>
      </c>
      <c r="D22" s="96">
        <v>8042397</v>
      </c>
      <c r="E22" s="61">
        <v>7</v>
      </c>
      <c r="F22" s="102">
        <f>ROUND($G$10*Hoja2!B8,2)</f>
        <v>228.31</v>
      </c>
      <c r="G22" s="99"/>
      <c r="H22" s="98"/>
      <c r="I22" s="20"/>
      <c r="J22" s="5"/>
      <c r="K22" s="28"/>
      <c r="L22" s="22"/>
      <c r="M22" s="22"/>
      <c r="N22" s="22"/>
      <c r="O22" s="22"/>
      <c r="P22" s="22"/>
      <c r="Q22" s="22"/>
      <c r="R22" s="22"/>
      <c r="S22" s="22"/>
      <c r="T22" s="13"/>
      <c r="U22" s="13"/>
      <c r="V22" s="13"/>
      <c r="W22" s="13"/>
      <c r="X22" s="13"/>
      <c r="Y22" s="13"/>
      <c r="Z22" s="15"/>
      <c r="AA22" s="15"/>
      <c r="AB22" s="22"/>
      <c r="AC22" s="22"/>
      <c r="AD22" s="15"/>
      <c r="AE22" s="15"/>
      <c r="AF22" s="15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ht="28.5" customHeight="1">
      <c r="A23" s="35">
        <v>2</v>
      </c>
      <c r="B23" s="100">
        <f>ROUND($G$10*Hoja2!B3,2)</f>
        <v>228.31</v>
      </c>
      <c r="C23" s="96"/>
      <c r="D23" s="96"/>
      <c r="E23" s="61">
        <v>8</v>
      </c>
      <c r="F23" s="102">
        <f>ROUND($G$10*Hoja2!B9,2)</f>
        <v>94.01</v>
      </c>
      <c r="G23" s="99"/>
      <c r="H23" s="98"/>
      <c r="I23" s="20"/>
      <c r="J23" s="5"/>
      <c r="K23" s="28"/>
      <c r="L23" s="22"/>
      <c r="M23" s="22"/>
      <c r="N23" s="22"/>
      <c r="O23" s="22"/>
      <c r="P23" s="22"/>
      <c r="Q23" s="22"/>
      <c r="R23" s="22"/>
      <c r="S23" s="22"/>
      <c r="T23" s="13"/>
      <c r="U23" s="13"/>
      <c r="V23" s="13"/>
      <c r="W23" s="13"/>
      <c r="X23" s="13"/>
      <c r="Y23" s="13"/>
      <c r="Z23" s="15"/>
      <c r="AA23" s="15"/>
      <c r="AB23" s="22"/>
      <c r="AC23" s="22"/>
      <c r="AD23" s="15"/>
      <c r="AE23" s="15"/>
      <c r="AF23" s="15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ht="28.5" customHeight="1">
      <c r="A24" s="35">
        <v>3</v>
      </c>
      <c r="B24" s="100">
        <f>ROUND($G$10*Hoja2!B4,2)</f>
        <v>94.01</v>
      </c>
      <c r="C24" s="96"/>
      <c r="D24" s="96"/>
      <c r="E24" s="61">
        <v>9</v>
      </c>
      <c r="F24" s="102">
        <f>ROUND($G$10*Hoja2!B10,2)</f>
        <v>174.59</v>
      </c>
      <c r="G24" s="99"/>
      <c r="H24" s="98"/>
      <c r="I24" s="20"/>
      <c r="J24" s="5"/>
      <c r="K24" s="28"/>
      <c r="L24" s="22"/>
      <c r="M24" s="22"/>
      <c r="N24" s="22"/>
      <c r="O24" s="22"/>
      <c r="P24" s="22"/>
      <c r="Q24" s="22"/>
      <c r="R24" s="22"/>
      <c r="S24" s="22"/>
      <c r="T24" s="13"/>
      <c r="U24" s="13"/>
      <c r="V24" s="13"/>
      <c r="W24" s="13"/>
      <c r="X24" s="13"/>
      <c r="Y24" s="13"/>
      <c r="Z24" s="15"/>
      <c r="AA24" s="15"/>
      <c r="AB24" s="22"/>
      <c r="AC24" s="22"/>
      <c r="AD24" s="15"/>
      <c r="AE24" s="15"/>
      <c r="AF24" s="15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ht="28.5" customHeight="1">
      <c r="A25" s="35">
        <v>4</v>
      </c>
      <c r="B25" s="100">
        <f>ROUND($G$10*Hoja2!B5,2)</f>
        <v>174.59</v>
      </c>
      <c r="C25" s="96"/>
      <c r="D25" s="96"/>
      <c r="E25" s="61">
        <v>10</v>
      </c>
      <c r="F25" s="102">
        <f>ROUND($G$10*Hoja2!B11,2)</f>
        <v>40.29</v>
      </c>
      <c r="G25" s="99"/>
      <c r="H25" s="98"/>
      <c r="I25" s="20"/>
      <c r="J25" s="5"/>
      <c r="K25" s="28"/>
      <c r="L25" s="22"/>
      <c r="M25" s="22"/>
      <c r="N25" s="22"/>
      <c r="O25" s="22"/>
      <c r="P25" s="22"/>
      <c r="Q25" s="22"/>
      <c r="R25" s="22"/>
      <c r="S25" s="22"/>
      <c r="T25" s="13"/>
      <c r="U25" s="13"/>
      <c r="V25" s="13"/>
      <c r="W25" s="13"/>
      <c r="X25" s="13"/>
      <c r="Y25" s="13"/>
      <c r="Z25" s="15"/>
      <c r="AA25" s="15"/>
      <c r="AB25" s="22"/>
      <c r="AC25" s="22"/>
      <c r="AD25" s="15"/>
      <c r="AE25" s="15"/>
      <c r="AF25" s="15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ht="28.5" customHeight="1">
      <c r="A26" s="35">
        <v>5</v>
      </c>
      <c r="B26" s="100">
        <f>ROUND($G$10*Hoja2!B6,2)</f>
        <v>40.29</v>
      </c>
      <c r="C26" s="96"/>
      <c r="D26" s="96"/>
      <c r="E26" s="61">
        <v>11</v>
      </c>
      <c r="F26" s="102">
        <f>ROUND($G$10*Hoja2!B12,2)</f>
        <v>228.31</v>
      </c>
      <c r="G26" s="99">
        <v>255479</v>
      </c>
      <c r="H26" s="98">
        <v>8042578</v>
      </c>
      <c r="I26" s="20"/>
      <c r="J26" s="5"/>
      <c r="K26" s="28"/>
      <c r="L26" s="22"/>
      <c r="M26" s="22"/>
      <c r="N26" s="22"/>
      <c r="O26" s="22"/>
      <c r="P26" s="22"/>
      <c r="Q26" s="22"/>
      <c r="R26" s="22"/>
      <c r="S26" s="22"/>
      <c r="T26" s="13"/>
      <c r="U26" s="13"/>
      <c r="V26" s="13"/>
      <c r="W26" s="13"/>
      <c r="X26" s="13"/>
      <c r="Y26" s="13"/>
      <c r="Z26" s="15"/>
      <c r="AA26" s="15"/>
      <c r="AB26" s="22"/>
      <c r="AC26" s="22"/>
      <c r="AD26" s="15"/>
      <c r="AE26" s="15"/>
      <c r="AF26" s="15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ht="28.5" customHeight="1" thickBot="1">
      <c r="A27" s="36">
        <v>6</v>
      </c>
      <c r="B27" s="101">
        <f>ROUND($G$10*Hoja2!B7,2)</f>
        <v>134.3</v>
      </c>
      <c r="C27" s="97">
        <v>255405</v>
      </c>
      <c r="D27" s="97">
        <v>8042489</v>
      </c>
      <c r="E27" s="165"/>
      <c r="F27" s="166"/>
      <c r="G27" s="166"/>
      <c r="H27" s="167"/>
      <c r="I27" s="20"/>
      <c r="J27" s="5"/>
      <c r="K27" s="28"/>
      <c r="L27" s="22"/>
      <c r="M27" s="22"/>
      <c r="N27" s="22"/>
      <c r="O27" s="22"/>
      <c r="P27" s="22"/>
      <c r="Q27" s="22"/>
      <c r="R27" s="22"/>
      <c r="S27" s="22"/>
      <c r="T27" s="13"/>
      <c r="U27" s="13"/>
      <c r="V27" s="13"/>
      <c r="W27" s="13"/>
      <c r="X27" s="13"/>
      <c r="Y27" s="13"/>
      <c r="Z27" s="15"/>
      <c r="AA27" s="15"/>
      <c r="AB27" s="22"/>
      <c r="AC27" s="22"/>
      <c r="AD27" s="15"/>
      <c r="AE27" s="15"/>
      <c r="AF27" s="15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ht="13.5"/>
  </sheetData>
  <sheetProtection/>
  <mergeCells count="22">
    <mergeCell ref="A1:H1"/>
    <mergeCell ref="E3:G3"/>
    <mergeCell ref="E4:G4"/>
    <mergeCell ref="E5:G5"/>
    <mergeCell ref="A10:F10"/>
    <mergeCell ref="G10:H10"/>
    <mergeCell ref="E27:H27"/>
    <mergeCell ref="A8:H8"/>
    <mergeCell ref="A19:H19"/>
    <mergeCell ref="A16:C16"/>
    <mergeCell ref="A17:C17"/>
    <mergeCell ref="A15:B15"/>
    <mergeCell ref="A20:A21"/>
    <mergeCell ref="B20:B21"/>
    <mergeCell ref="E20:E21"/>
    <mergeCell ref="F20:F21"/>
    <mergeCell ref="A11:F11"/>
    <mergeCell ref="A12:F12"/>
    <mergeCell ref="A13:F13"/>
    <mergeCell ref="G11:H11"/>
    <mergeCell ref="G12:H12"/>
    <mergeCell ref="G13:H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F12" sqref="F12:F16"/>
    </sheetView>
  </sheetViews>
  <sheetFormatPr defaultColWidth="11.421875" defaultRowHeight="15"/>
  <cols>
    <col min="1" max="2" width="14.00390625" style="2" customWidth="1"/>
    <col min="3" max="3" width="18.28125" style="2" customWidth="1"/>
    <col min="4" max="4" width="7.421875" style="2" customWidth="1"/>
    <col min="5" max="5" width="12.00390625" style="2" customWidth="1"/>
    <col min="6" max="6" width="19.7109375" style="2" customWidth="1"/>
    <col min="7" max="7" width="18.140625" style="2" customWidth="1"/>
    <col min="8" max="16384" width="11.421875" style="2" customWidth="1"/>
  </cols>
  <sheetData>
    <row r="1" spans="1:8" ht="57" customHeight="1" thickBot="1">
      <c r="A1" s="103" t="s">
        <v>69</v>
      </c>
      <c r="B1" s="104"/>
      <c r="C1" s="104"/>
      <c r="D1" s="104"/>
      <c r="E1" s="104"/>
      <c r="F1" s="104"/>
      <c r="G1" s="105"/>
      <c r="H1" s="1"/>
    </row>
    <row r="2" spans="1:8" ht="11.25" thickBot="1">
      <c r="A2" s="46"/>
      <c r="B2" s="46"/>
      <c r="C2" s="46"/>
      <c r="D2" s="46"/>
      <c r="E2" s="46"/>
      <c r="F2" s="46"/>
      <c r="G2" s="46"/>
      <c r="H2" s="46"/>
    </row>
    <row r="3" spans="1:7" ht="15.75" customHeight="1">
      <c r="A3" s="30"/>
      <c r="B3" s="31"/>
      <c r="C3" s="30"/>
      <c r="D3" s="4"/>
      <c r="E3" s="146" t="s">
        <v>60</v>
      </c>
      <c r="F3" s="147"/>
      <c r="G3" s="62"/>
    </row>
    <row r="4" spans="1:7" ht="15.75" customHeight="1">
      <c r="A4" s="30"/>
      <c r="B4" s="31"/>
      <c r="C4" s="30"/>
      <c r="D4" s="4"/>
      <c r="E4" s="148" t="s">
        <v>61</v>
      </c>
      <c r="F4" s="149"/>
      <c r="G4" s="76"/>
    </row>
    <row r="5" spans="1:7" ht="15.75" customHeight="1" thickBot="1">
      <c r="A5" s="30"/>
      <c r="B5" s="31"/>
      <c r="C5" s="30"/>
      <c r="D5" s="4"/>
      <c r="E5" s="150" t="s">
        <v>62</v>
      </c>
      <c r="F5" s="151"/>
      <c r="G5" s="63"/>
    </row>
    <row r="6" spans="1:7" ht="15.75" customHeight="1">
      <c r="A6" s="30"/>
      <c r="B6" s="31"/>
      <c r="C6" s="30"/>
      <c r="D6" s="4"/>
      <c r="E6" s="86"/>
      <c r="F6" s="86"/>
      <c r="G6" s="32"/>
    </row>
    <row r="7" spans="1:8" ht="6.75" customHeight="1">
      <c r="A7" s="46"/>
      <c r="B7" s="46"/>
      <c r="C7" s="46"/>
      <c r="D7" s="46"/>
      <c r="E7" s="46"/>
      <c r="F7" s="46"/>
      <c r="G7" s="46"/>
      <c r="H7" s="46"/>
    </row>
    <row r="8" spans="1:8" ht="10.5">
      <c r="A8" s="145" t="s">
        <v>63</v>
      </c>
      <c r="B8" s="145"/>
      <c r="C8" s="145"/>
      <c r="D8" s="7"/>
      <c r="E8" s="46"/>
      <c r="F8" s="46"/>
      <c r="G8" s="8"/>
      <c r="H8" s="7"/>
    </row>
    <row r="9" spans="1:8" ht="4.5" customHeight="1">
      <c r="A9" s="42"/>
      <c r="B9" s="42"/>
      <c r="C9" s="42"/>
      <c r="D9" s="7"/>
      <c r="E9" s="46"/>
      <c r="F9" s="7"/>
      <c r="G9" s="7"/>
      <c r="H9" s="7"/>
    </row>
    <row r="10" spans="1:8" ht="3.75" customHeight="1" thickBot="1">
      <c r="A10" s="7"/>
      <c r="B10" s="7"/>
      <c r="C10" s="42"/>
      <c r="D10" s="7"/>
      <c r="E10" s="46"/>
      <c r="F10" s="46"/>
      <c r="G10" s="7"/>
      <c r="H10" s="7"/>
    </row>
    <row r="11" spans="1:8" ht="60" customHeight="1" thickBot="1">
      <c r="A11" s="77" t="s">
        <v>4</v>
      </c>
      <c r="B11" s="78" t="s">
        <v>7</v>
      </c>
      <c r="C11" s="185" t="s">
        <v>19</v>
      </c>
      <c r="D11" s="185"/>
      <c r="E11" s="185"/>
      <c r="F11" s="79" t="s">
        <v>66</v>
      </c>
      <c r="G11" s="80" t="s">
        <v>65</v>
      </c>
      <c r="H11" s="7"/>
    </row>
    <row r="12" spans="1:8" ht="15.75" customHeight="1">
      <c r="A12" s="186">
        <v>1</v>
      </c>
      <c r="B12" s="189">
        <v>124</v>
      </c>
      <c r="C12" s="37">
        <v>30</v>
      </c>
      <c r="D12" s="192">
        <v>30</v>
      </c>
      <c r="E12" s="193"/>
      <c r="F12" s="194">
        <v>10.5</v>
      </c>
      <c r="G12" s="197">
        <f>(F12*1000)/(SUM(C12:E16))</f>
        <v>35</v>
      </c>
      <c r="H12" s="7"/>
    </row>
    <row r="13" spans="1:8" ht="15.75" customHeight="1">
      <c r="A13" s="187"/>
      <c r="B13" s="190"/>
      <c r="C13" s="38">
        <v>30</v>
      </c>
      <c r="D13" s="142">
        <v>30</v>
      </c>
      <c r="E13" s="200"/>
      <c r="F13" s="195"/>
      <c r="G13" s="198"/>
      <c r="H13" s="7"/>
    </row>
    <row r="14" spans="1:8" ht="15.75" customHeight="1">
      <c r="A14" s="187"/>
      <c r="B14" s="190"/>
      <c r="C14" s="38">
        <v>30</v>
      </c>
      <c r="D14" s="142">
        <v>30</v>
      </c>
      <c r="E14" s="200"/>
      <c r="F14" s="195"/>
      <c r="G14" s="198"/>
      <c r="H14" s="7"/>
    </row>
    <row r="15" spans="1:8" ht="15.75" customHeight="1">
      <c r="A15" s="187"/>
      <c r="B15" s="190"/>
      <c r="C15" s="38">
        <v>30</v>
      </c>
      <c r="D15" s="142">
        <v>30</v>
      </c>
      <c r="E15" s="200"/>
      <c r="F15" s="195"/>
      <c r="G15" s="198"/>
      <c r="H15" s="7"/>
    </row>
    <row r="16" spans="1:8" ht="16.5" customHeight="1" thickBot="1">
      <c r="A16" s="188"/>
      <c r="B16" s="191"/>
      <c r="C16" s="39">
        <v>30</v>
      </c>
      <c r="D16" s="201">
        <v>30</v>
      </c>
      <c r="E16" s="201"/>
      <c r="F16" s="196"/>
      <c r="G16" s="199"/>
      <c r="H16" s="7"/>
    </row>
    <row r="17" spans="1:8" ht="10.5">
      <c r="A17" s="186">
        <v>2</v>
      </c>
      <c r="B17" s="189">
        <v>120</v>
      </c>
      <c r="C17" s="37">
        <v>27</v>
      </c>
      <c r="D17" s="192">
        <v>27</v>
      </c>
      <c r="E17" s="193"/>
      <c r="F17" s="194">
        <v>8.1</v>
      </c>
      <c r="G17" s="197">
        <f>(F17*1000)/(SUM(C17:E21))</f>
        <v>30</v>
      </c>
      <c r="H17" s="7"/>
    </row>
    <row r="18" spans="1:8" ht="10.5">
      <c r="A18" s="187"/>
      <c r="B18" s="190"/>
      <c r="C18" s="38">
        <v>27</v>
      </c>
      <c r="D18" s="142">
        <v>27</v>
      </c>
      <c r="E18" s="200"/>
      <c r="F18" s="195"/>
      <c r="G18" s="198"/>
      <c r="H18" s="7"/>
    </row>
    <row r="19" spans="1:8" ht="10.5">
      <c r="A19" s="187"/>
      <c r="B19" s="190"/>
      <c r="C19" s="38">
        <v>27</v>
      </c>
      <c r="D19" s="142">
        <v>27</v>
      </c>
      <c r="E19" s="200"/>
      <c r="F19" s="195"/>
      <c r="G19" s="198"/>
      <c r="H19" s="7"/>
    </row>
    <row r="20" spans="1:8" ht="10.5">
      <c r="A20" s="187"/>
      <c r="B20" s="190"/>
      <c r="C20" s="38">
        <v>27</v>
      </c>
      <c r="D20" s="142">
        <v>27</v>
      </c>
      <c r="E20" s="200"/>
      <c r="F20" s="195"/>
      <c r="G20" s="198"/>
      <c r="H20" s="7"/>
    </row>
    <row r="21" spans="1:8" ht="11.25" thickBot="1">
      <c r="A21" s="188"/>
      <c r="B21" s="191"/>
      <c r="C21" s="39">
        <v>27</v>
      </c>
      <c r="D21" s="201">
        <v>27</v>
      </c>
      <c r="E21" s="201"/>
      <c r="F21" s="196"/>
      <c r="G21" s="199"/>
      <c r="H21" s="7"/>
    </row>
    <row r="22" spans="1:8" ht="10.5">
      <c r="A22" s="186">
        <v>3</v>
      </c>
      <c r="B22" s="189">
        <v>130</v>
      </c>
      <c r="C22" s="37">
        <v>25</v>
      </c>
      <c r="D22" s="192">
        <v>25</v>
      </c>
      <c r="E22" s="193"/>
      <c r="F22" s="194">
        <v>7</v>
      </c>
      <c r="G22" s="197">
        <f>(F22*1000)/(SUM(C22:E26))</f>
        <v>28</v>
      </c>
      <c r="H22" s="7"/>
    </row>
    <row r="23" spans="1:8" ht="10.5">
      <c r="A23" s="187"/>
      <c r="B23" s="190"/>
      <c r="C23" s="38">
        <v>25</v>
      </c>
      <c r="D23" s="142">
        <v>25</v>
      </c>
      <c r="E23" s="200"/>
      <c r="F23" s="195"/>
      <c r="G23" s="198"/>
      <c r="H23" s="7"/>
    </row>
    <row r="24" spans="1:8" ht="10.5">
      <c r="A24" s="187"/>
      <c r="B24" s="190"/>
      <c r="C24" s="38">
        <v>25</v>
      </c>
      <c r="D24" s="142">
        <v>25</v>
      </c>
      <c r="E24" s="200"/>
      <c r="F24" s="195"/>
      <c r="G24" s="198"/>
      <c r="H24" s="7"/>
    </row>
    <row r="25" spans="1:8" ht="10.5">
      <c r="A25" s="187"/>
      <c r="B25" s="190"/>
      <c r="C25" s="38">
        <v>25</v>
      </c>
      <c r="D25" s="142">
        <v>25</v>
      </c>
      <c r="E25" s="200"/>
      <c r="F25" s="195"/>
      <c r="G25" s="198"/>
      <c r="H25" s="7"/>
    </row>
    <row r="26" spans="1:8" ht="11.25" thickBot="1">
      <c r="A26" s="188"/>
      <c r="B26" s="191"/>
      <c r="C26" s="39">
        <v>25</v>
      </c>
      <c r="D26" s="201">
        <v>25</v>
      </c>
      <c r="E26" s="201"/>
      <c r="F26" s="196"/>
      <c r="G26" s="199"/>
      <c r="H26" s="7"/>
    </row>
    <row r="27" spans="1:8" ht="10.5">
      <c r="A27" s="186">
        <v>4</v>
      </c>
      <c r="B27" s="189">
        <v>122</v>
      </c>
      <c r="C27" s="37">
        <v>22</v>
      </c>
      <c r="D27" s="192">
        <v>22</v>
      </c>
      <c r="E27" s="193"/>
      <c r="F27" s="194">
        <v>7.04</v>
      </c>
      <c r="G27" s="197">
        <f>(F27*1000)/(SUM(C27:E31))</f>
        <v>32</v>
      </c>
      <c r="H27" s="7"/>
    </row>
    <row r="28" spans="1:8" ht="10.5">
      <c r="A28" s="187"/>
      <c r="B28" s="190"/>
      <c r="C28" s="38">
        <v>22</v>
      </c>
      <c r="D28" s="142">
        <v>22</v>
      </c>
      <c r="E28" s="200"/>
      <c r="F28" s="195"/>
      <c r="G28" s="198"/>
      <c r="H28" s="7"/>
    </row>
    <row r="29" spans="1:8" ht="10.5">
      <c r="A29" s="187"/>
      <c r="B29" s="190"/>
      <c r="C29" s="38">
        <v>22</v>
      </c>
      <c r="D29" s="142">
        <v>22</v>
      </c>
      <c r="E29" s="200"/>
      <c r="F29" s="195"/>
      <c r="G29" s="198"/>
      <c r="H29" s="7"/>
    </row>
    <row r="30" spans="1:8" ht="10.5">
      <c r="A30" s="187"/>
      <c r="B30" s="190"/>
      <c r="C30" s="38">
        <v>22</v>
      </c>
      <c r="D30" s="142">
        <v>22</v>
      </c>
      <c r="E30" s="200"/>
      <c r="F30" s="195"/>
      <c r="G30" s="198"/>
      <c r="H30" s="7"/>
    </row>
    <row r="31" spans="1:8" ht="11.25" thickBot="1">
      <c r="A31" s="188"/>
      <c r="B31" s="191"/>
      <c r="C31" s="39">
        <v>22</v>
      </c>
      <c r="D31" s="201">
        <v>22</v>
      </c>
      <c r="E31" s="201"/>
      <c r="F31" s="196"/>
      <c r="G31" s="199"/>
      <c r="H31" s="7"/>
    </row>
    <row r="32" spans="1:8" ht="10.5">
      <c r="A32" s="186">
        <v>5</v>
      </c>
      <c r="B32" s="189">
        <v>127</v>
      </c>
      <c r="C32" s="37">
        <v>24</v>
      </c>
      <c r="D32" s="192">
        <v>24</v>
      </c>
      <c r="E32" s="193"/>
      <c r="F32" s="194">
        <v>7.92</v>
      </c>
      <c r="G32" s="197">
        <f>(F32*1000)/(SUM(C32:E36))</f>
        <v>33</v>
      </c>
      <c r="H32" s="7"/>
    </row>
    <row r="33" spans="1:8" ht="10.5">
      <c r="A33" s="187"/>
      <c r="B33" s="190"/>
      <c r="C33" s="38">
        <v>24</v>
      </c>
      <c r="D33" s="142">
        <v>24</v>
      </c>
      <c r="E33" s="200"/>
      <c r="F33" s="195"/>
      <c r="G33" s="198"/>
      <c r="H33" s="7"/>
    </row>
    <row r="34" spans="1:8" ht="10.5">
      <c r="A34" s="187"/>
      <c r="B34" s="190"/>
      <c r="C34" s="38">
        <v>24</v>
      </c>
      <c r="D34" s="142">
        <v>24</v>
      </c>
      <c r="E34" s="200"/>
      <c r="F34" s="195"/>
      <c r="G34" s="198"/>
      <c r="H34" s="7"/>
    </row>
    <row r="35" spans="1:8" ht="10.5">
      <c r="A35" s="187"/>
      <c r="B35" s="190"/>
      <c r="C35" s="38">
        <v>24</v>
      </c>
      <c r="D35" s="142">
        <v>24</v>
      </c>
      <c r="E35" s="200"/>
      <c r="F35" s="195"/>
      <c r="G35" s="198"/>
      <c r="H35" s="7"/>
    </row>
    <row r="36" spans="1:8" ht="11.25" thickBot="1">
      <c r="A36" s="188"/>
      <c r="B36" s="191"/>
      <c r="C36" s="39">
        <v>24</v>
      </c>
      <c r="D36" s="201">
        <v>24</v>
      </c>
      <c r="E36" s="201"/>
      <c r="F36" s="196"/>
      <c r="G36" s="199"/>
      <c r="H36" s="7"/>
    </row>
    <row r="37" spans="1:8" ht="10.5">
      <c r="A37" s="186">
        <v>6</v>
      </c>
      <c r="B37" s="189"/>
      <c r="C37" s="10"/>
      <c r="D37" s="207"/>
      <c r="E37" s="207"/>
      <c r="F37" s="202"/>
      <c r="G37" s="197"/>
      <c r="H37" s="7"/>
    </row>
    <row r="38" spans="1:8" ht="10.5">
      <c r="A38" s="187"/>
      <c r="B38" s="190"/>
      <c r="C38" s="9"/>
      <c r="D38" s="205"/>
      <c r="E38" s="205"/>
      <c r="F38" s="203"/>
      <c r="G38" s="198"/>
      <c r="H38" s="7"/>
    </row>
    <row r="39" spans="1:8" ht="10.5">
      <c r="A39" s="187"/>
      <c r="B39" s="190"/>
      <c r="C39" s="9"/>
      <c r="D39" s="205"/>
      <c r="E39" s="205"/>
      <c r="F39" s="203"/>
      <c r="G39" s="198"/>
      <c r="H39" s="7"/>
    </row>
    <row r="40" spans="1:8" ht="10.5">
      <c r="A40" s="187"/>
      <c r="B40" s="190"/>
      <c r="C40" s="9"/>
      <c r="D40" s="205"/>
      <c r="E40" s="205"/>
      <c r="F40" s="203"/>
      <c r="G40" s="198"/>
      <c r="H40" s="7"/>
    </row>
    <row r="41" spans="1:8" ht="11.25" thickBot="1">
      <c r="A41" s="188"/>
      <c r="B41" s="191"/>
      <c r="C41" s="11"/>
      <c r="D41" s="206"/>
      <c r="E41" s="206"/>
      <c r="F41" s="204"/>
      <c r="G41" s="199"/>
      <c r="H41" s="7"/>
    </row>
    <row r="42" spans="1:8" ht="10.5">
      <c r="A42" s="186">
        <v>7</v>
      </c>
      <c r="B42" s="189"/>
      <c r="C42" s="10"/>
      <c r="D42" s="207"/>
      <c r="E42" s="207"/>
      <c r="F42" s="202"/>
      <c r="G42" s="197"/>
      <c r="H42" s="7"/>
    </row>
    <row r="43" spans="1:8" ht="10.5">
      <c r="A43" s="187"/>
      <c r="B43" s="190"/>
      <c r="C43" s="9"/>
      <c r="D43" s="205"/>
      <c r="E43" s="205"/>
      <c r="F43" s="203"/>
      <c r="G43" s="198"/>
      <c r="H43" s="7"/>
    </row>
    <row r="44" spans="1:8" ht="10.5">
      <c r="A44" s="187"/>
      <c r="B44" s="190"/>
      <c r="C44" s="9"/>
      <c r="D44" s="205"/>
      <c r="E44" s="205"/>
      <c r="F44" s="203"/>
      <c r="G44" s="198"/>
      <c r="H44" s="7"/>
    </row>
    <row r="45" spans="1:8" ht="10.5">
      <c r="A45" s="187"/>
      <c r="B45" s="190"/>
      <c r="C45" s="9"/>
      <c r="D45" s="205"/>
      <c r="E45" s="205"/>
      <c r="F45" s="203"/>
      <c r="G45" s="198"/>
      <c r="H45" s="7"/>
    </row>
    <row r="46" spans="1:8" ht="11.25" thickBot="1">
      <c r="A46" s="188"/>
      <c r="B46" s="191"/>
      <c r="C46" s="11"/>
      <c r="D46" s="206"/>
      <c r="E46" s="206"/>
      <c r="F46" s="204"/>
      <c r="G46" s="199"/>
      <c r="H46" s="7"/>
    </row>
    <row r="47" spans="1:8" ht="10.5">
      <c r="A47" s="186">
        <v>8</v>
      </c>
      <c r="B47" s="189"/>
      <c r="C47" s="10"/>
      <c r="D47" s="207"/>
      <c r="E47" s="207"/>
      <c r="F47" s="202"/>
      <c r="G47" s="197"/>
      <c r="H47" s="7"/>
    </row>
    <row r="48" spans="1:8" ht="10.5">
      <c r="A48" s="187"/>
      <c r="B48" s="190"/>
      <c r="C48" s="9"/>
      <c r="D48" s="205"/>
      <c r="E48" s="205"/>
      <c r="F48" s="203"/>
      <c r="G48" s="198"/>
      <c r="H48" s="7"/>
    </row>
    <row r="49" spans="1:8" ht="10.5">
      <c r="A49" s="187"/>
      <c r="B49" s="190"/>
      <c r="C49" s="9"/>
      <c r="D49" s="205"/>
      <c r="E49" s="205"/>
      <c r="F49" s="203"/>
      <c r="G49" s="198"/>
      <c r="H49" s="7"/>
    </row>
    <row r="50" spans="1:8" ht="10.5">
      <c r="A50" s="187"/>
      <c r="B50" s="190"/>
      <c r="C50" s="9"/>
      <c r="D50" s="205"/>
      <c r="E50" s="205"/>
      <c r="F50" s="203"/>
      <c r="G50" s="198"/>
      <c r="H50" s="7"/>
    </row>
    <row r="51" spans="1:8" ht="11.25" thickBot="1">
      <c r="A51" s="188"/>
      <c r="B51" s="191"/>
      <c r="C51" s="11"/>
      <c r="D51" s="206"/>
      <c r="E51" s="206"/>
      <c r="F51" s="204"/>
      <c r="G51" s="199"/>
      <c r="H51" s="7"/>
    </row>
    <row r="52" spans="1:8" ht="10.5">
      <c r="A52" s="186">
        <v>9</v>
      </c>
      <c r="B52" s="189"/>
      <c r="C52" s="10"/>
      <c r="D52" s="207"/>
      <c r="E52" s="207"/>
      <c r="F52" s="202"/>
      <c r="G52" s="197"/>
      <c r="H52" s="7"/>
    </row>
    <row r="53" spans="1:8" ht="10.5">
      <c r="A53" s="187"/>
      <c r="B53" s="190"/>
      <c r="C53" s="9"/>
      <c r="D53" s="205"/>
      <c r="E53" s="205"/>
      <c r="F53" s="203"/>
      <c r="G53" s="198"/>
      <c r="H53" s="7"/>
    </row>
    <row r="54" spans="1:8" ht="10.5">
      <c r="A54" s="187"/>
      <c r="B54" s="190"/>
      <c r="C54" s="9"/>
      <c r="D54" s="205"/>
      <c r="E54" s="205"/>
      <c r="F54" s="203"/>
      <c r="G54" s="198"/>
      <c r="H54" s="7"/>
    </row>
    <row r="55" spans="1:8" ht="10.5">
      <c r="A55" s="187"/>
      <c r="B55" s="190"/>
      <c r="C55" s="9"/>
      <c r="D55" s="205"/>
      <c r="E55" s="205"/>
      <c r="F55" s="203"/>
      <c r="G55" s="198"/>
      <c r="H55" s="7"/>
    </row>
    <row r="56" spans="1:8" ht="11.25" thickBot="1">
      <c r="A56" s="188"/>
      <c r="B56" s="191"/>
      <c r="C56" s="11"/>
      <c r="D56" s="206"/>
      <c r="E56" s="206"/>
      <c r="F56" s="204"/>
      <c r="G56" s="199"/>
      <c r="H56" s="7"/>
    </row>
    <row r="57" spans="1:8" ht="10.5">
      <c r="A57" s="186">
        <v>10</v>
      </c>
      <c r="B57" s="189"/>
      <c r="C57" s="10"/>
      <c r="D57" s="207"/>
      <c r="E57" s="207"/>
      <c r="F57" s="202"/>
      <c r="G57" s="197"/>
      <c r="H57" s="7"/>
    </row>
    <row r="58" spans="1:8" ht="10.5">
      <c r="A58" s="187"/>
      <c r="B58" s="190"/>
      <c r="C58" s="9"/>
      <c r="D58" s="205"/>
      <c r="E58" s="205"/>
      <c r="F58" s="203"/>
      <c r="G58" s="198"/>
      <c r="H58" s="7"/>
    </row>
    <row r="59" spans="1:8" ht="10.5">
      <c r="A59" s="187"/>
      <c r="B59" s="190"/>
      <c r="C59" s="9"/>
      <c r="D59" s="205"/>
      <c r="E59" s="205"/>
      <c r="F59" s="203"/>
      <c r="G59" s="198"/>
      <c r="H59" s="7"/>
    </row>
    <row r="60" spans="1:8" ht="10.5">
      <c r="A60" s="187"/>
      <c r="B60" s="190"/>
      <c r="C60" s="9"/>
      <c r="D60" s="205"/>
      <c r="E60" s="205"/>
      <c r="F60" s="203"/>
      <c r="G60" s="198"/>
      <c r="H60" s="7"/>
    </row>
    <row r="61" spans="1:8" ht="11.25" thickBot="1">
      <c r="A61" s="188"/>
      <c r="B61" s="191"/>
      <c r="C61" s="11"/>
      <c r="D61" s="206"/>
      <c r="E61" s="206"/>
      <c r="F61" s="204"/>
      <c r="G61" s="199"/>
      <c r="H61" s="7"/>
    </row>
    <row r="62" spans="1:8" ht="10.5">
      <c r="A62" s="186">
        <v>11</v>
      </c>
      <c r="B62" s="189"/>
      <c r="C62" s="10"/>
      <c r="D62" s="207"/>
      <c r="E62" s="207"/>
      <c r="F62" s="202"/>
      <c r="G62" s="197"/>
      <c r="H62" s="7"/>
    </row>
    <row r="63" spans="1:8" ht="10.5">
      <c r="A63" s="187"/>
      <c r="B63" s="190"/>
      <c r="C63" s="9"/>
      <c r="D63" s="205"/>
      <c r="E63" s="205"/>
      <c r="F63" s="203"/>
      <c r="G63" s="198"/>
      <c r="H63" s="7"/>
    </row>
    <row r="64" spans="1:8" ht="10.5">
      <c r="A64" s="187"/>
      <c r="B64" s="190"/>
      <c r="C64" s="9"/>
      <c r="D64" s="205"/>
      <c r="E64" s="205"/>
      <c r="F64" s="203"/>
      <c r="G64" s="198"/>
      <c r="H64" s="7"/>
    </row>
    <row r="65" spans="1:8" ht="10.5">
      <c r="A65" s="187"/>
      <c r="B65" s="190"/>
      <c r="C65" s="9"/>
      <c r="D65" s="205"/>
      <c r="E65" s="205"/>
      <c r="F65" s="203"/>
      <c r="G65" s="198"/>
      <c r="H65" s="7"/>
    </row>
    <row r="66" spans="1:8" ht="11.25" thickBot="1">
      <c r="A66" s="188"/>
      <c r="B66" s="191"/>
      <c r="C66" s="11"/>
      <c r="D66" s="206"/>
      <c r="E66" s="206"/>
      <c r="F66" s="204"/>
      <c r="G66" s="199"/>
      <c r="H66" s="7"/>
    </row>
    <row r="67" spans="1:8" ht="10.5">
      <c r="A67" s="84" t="s">
        <v>5</v>
      </c>
      <c r="B67" s="92">
        <f>SUM(B12:B66)</f>
        <v>623</v>
      </c>
      <c r="C67" s="208">
        <f>SUM(C12:E66)</f>
        <v>1280</v>
      </c>
      <c r="D67" s="209"/>
      <c r="E67" s="210"/>
      <c r="F67" s="88">
        <f>SUM(F12:F66)</f>
        <v>40.56</v>
      </c>
      <c r="G67" s="90">
        <f>SUM(G12:G66)</f>
        <v>158</v>
      </c>
      <c r="H67" s="7"/>
    </row>
    <row r="68" spans="1:8" ht="11.25" thickBot="1">
      <c r="A68" s="85" t="s">
        <v>8</v>
      </c>
      <c r="B68" s="93">
        <f>AVERAGE(B12:B66)</f>
        <v>124.6</v>
      </c>
      <c r="C68" s="211">
        <f>AVERAGE(C12:E66)</f>
        <v>25.6</v>
      </c>
      <c r="D68" s="212"/>
      <c r="E68" s="213"/>
      <c r="F68" s="89">
        <f>AVERAGE(F12:F66)</f>
        <v>8.112</v>
      </c>
      <c r="G68" s="91">
        <f>AVERAGE(G12:G66)</f>
        <v>31.6</v>
      </c>
      <c r="H68" s="7"/>
    </row>
    <row r="69" spans="1:8" ht="10.5">
      <c r="A69" s="7"/>
      <c r="B69" s="7"/>
      <c r="C69" s="7"/>
      <c r="D69" s="7"/>
      <c r="E69" s="46"/>
      <c r="F69" s="46"/>
      <c r="G69" s="8"/>
      <c r="H69" s="7"/>
    </row>
    <row r="70" spans="1:8" ht="10.5">
      <c r="A70" s="214" t="s">
        <v>64</v>
      </c>
      <c r="B70" s="214"/>
      <c r="C70" s="7"/>
      <c r="D70" s="7"/>
      <c r="E70" s="46"/>
      <c r="F70" s="46"/>
      <c r="G70" s="8"/>
      <c r="H70" s="7"/>
    </row>
    <row r="71" spans="1:8" ht="11.25" thickBot="1">
      <c r="A71" s="40"/>
      <c r="B71" s="40"/>
      <c r="C71" s="7"/>
      <c r="D71" s="7"/>
      <c r="E71" s="46"/>
      <c r="F71" s="46"/>
      <c r="G71" s="8"/>
      <c r="H71" s="7"/>
    </row>
    <row r="72" spans="1:8" ht="18.75" customHeight="1">
      <c r="A72" s="116" t="s">
        <v>67</v>
      </c>
      <c r="B72" s="215"/>
      <c r="C72" s="81">
        <f>(B68*G68*C68)/100</f>
        <v>1007.9641600000001</v>
      </c>
      <c r="D72" s="83"/>
      <c r="E72" s="219" t="s">
        <v>70</v>
      </c>
      <c r="F72" s="220"/>
      <c r="G72" s="87">
        <v>0.25</v>
      </c>
      <c r="H72" s="7"/>
    </row>
    <row r="73" spans="1:8" ht="18.75" customHeight="1" thickBot="1">
      <c r="A73" s="216" t="s">
        <v>68</v>
      </c>
      <c r="B73" s="217"/>
      <c r="C73" s="82">
        <f>C72/1000</f>
        <v>1.00796416</v>
      </c>
      <c r="D73" s="83"/>
      <c r="E73" s="216" t="s">
        <v>71</v>
      </c>
      <c r="F73" s="218"/>
      <c r="G73" s="94">
        <f>C73-((G72-0.13)*C73)</f>
        <v>0.8870084608</v>
      </c>
      <c r="H73" s="7"/>
    </row>
    <row r="74" spans="1:8" ht="11.25" thickBot="1">
      <c r="A74" s="46"/>
      <c r="B74" s="8"/>
      <c r="C74" s="46"/>
      <c r="D74" s="46"/>
      <c r="E74" s="46"/>
      <c r="F74" s="46"/>
      <c r="G74" s="8"/>
      <c r="H74" s="7"/>
    </row>
    <row r="75" spans="1:7" ht="11.25" thickBot="1">
      <c r="A75" s="130"/>
      <c r="B75" s="130"/>
      <c r="C75" s="131" t="s">
        <v>56</v>
      </c>
      <c r="D75" s="132"/>
      <c r="E75" s="132"/>
      <c r="F75" s="132"/>
      <c r="G75" s="73" t="s">
        <v>57</v>
      </c>
    </row>
    <row r="76" spans="1:7" ht="28.5" customHeight="1">
      <c r="A76" s="128" t="s">
        <v>54</v>
      </c>
      <c r="B76" s="129"/>
      <c r="C76" s="137"/>
      <c r="D76" s="138"/>
      <c r="E76" s="138"/>
      <c r="F76" s="138"/>
      <c r="G76" s="74"/>
    </row>
    <row r="77" spans="1:7" ht="28.5" customHeight="1" thickBot="1">
      <c r="A77" s="133" t="s">
        <v>55</v>
      </c>
      <c r="B77" s="134"/>
      <c r="C77" s="135"/>
      <c r="D77" s="136"/>
      <c r="E77" s="136"/>
      <c r="F77" s="136"/>
      <c r="G77" s="75"/>
    </row>
  </sheetData>
  <sheetProtection/>
  <mergeCells count="118">
    <mergeCell ref="F42:F46"/>
    <mergeCell ref="G42:G46"/>
    <mergeCell ref="F47:F51"/>
    <mergeCell ref="G47:G51"/>
    <mergeCell ref="F52:F56"/>
    <mergeCell ref="G52:G56"/>
    <mergeCell ref="F27:F31"/>
    <mergeCell ref="G27:G31"/>
    <mergeCell ref="F32:F36"/>
    <mergeCell ref="G32:G36"/>
    <mergeCell ref="F37:F41"/>
    <mergeCell ref="G37:G41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0:E30"/>
    <mergeCell ref="D31:E31"/>
    <mergeCell ref="D32:E32"/>
    <mergeCell ref="A52:A56"/>
    <mergeCell ref="B27:B31"/>
    <mergeCell ref="B32:B36"/>
    <mergeCell ref="B37:B41"/>
    <mergeCell ref="B42:B46"/>
    <mergeCell ref="B47:B51"/>
    <mergeCell ref="B52:B56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51:E51"/>
    <mergeCell ref="D52:E52"/>
    <mergeCell ref="A77:B77"/>
    <mergeCell ref="C77:F77"/>
    <mergeCell ref="A27:A31"/>
    <mergeCell ref="A32:A36"/>
    <mergeCell ref="A37:A41"/>
    <mergeCell ref="A42:A46"/>
    <mergeCell ref="A47:A51"/>
    <mergeCell ref="A75:B75"/>
    <mergeCell ref="C75:F75"/>
    <mergeCell ref="A76:B76"/>
    <mergeCell ref="C76:F76"/>
    <mergeCell ref="C67:E67"/>
    <mergeCell ref="C68:E68"/>
    <mergeCell ref="A70:B70"/>
    <mergeCell ref="A72:B72"/>
    <mergeCell ref="A73:B73"/>
    <mergeCell ref="E73:F73"/>
    <mergeCell ref="E72:F72"/>
    <mergeCell ref="A62:A66"/>
    <mergeCell ref="B62:B66"/>
    <mergeCell ref="D62:E62"/>
    <mergeCell ref="D27:E27"/>
    <mergeCell ref="D28:E28"/>
    <mergeCell ref="D29:E29"/>
    <mergeCell ref="F62:F66"/>
    <mergeCell ref="G62:G66"/>
    <mergeCell ref="D63:E63"/>
    <mergeCell ref="D64:E64"/>
    <mergeCell ref="D65:E65"/>
    <mergeCell ref="D66:E66"/>
    <mergeCell ref="A57:A61"/>
    <mergeCell ref="B57:B61"/>
    <mergeCell ref="D57:E57"/>
    <mergeCell ref="F57:F61"/>
    <mergeCell ref="G57:G61"/>
    <mergeCell ref="D58:E58"/>
    <mergeCell ref="D59:E59"/>
    <mergeCell ref="D60:E60"/>
    <mergeCell ref="D61:E61"/>
    <mergeCell ref="A22:A26"/>
    <mergeCell ref="B22:B26"/>
    <mergeCell ref="D22:E22"/>
    <mergeCell ref="F22:F26"/>
    <mergeCell ref="G22:G26"/>
    <mergeCell ref="D23:E23"/>
    <mergeCell ref="D24:E24"/>
    <mergeCell ref="D25:E25"/>
    <mergeCell ref="D26:E26"/>
    <mergeCell ref="A17:A21"/>
    <mergeCell ref="B17:B21"/>
    <mergeCell ref="D17:E17"/>
    <mergeCell ref="F17:F21"/>
    <mergeCell ref="G17:G21"/>
    <mergeCell ref="D18:E18"/>
    <mergeCell ref="D19:E19"/>
    <mergeCell ref="D20:E20"/>
    <mergeCell ref="D21:E21"/>
    <mergeCell ref="A8:C8"/>
    <mergeCell ref="A1:G1"/>
    <mergeCell ref="C11:E11"/>
    <mergeCell ref="A12:A16"/>
    <mergeCell ref="B12:B16"/>
    <mergeCell ref="D12:E12"/>
    <mergeCell ref="F12:F16"/>
    <mergeCell ref="G12:G16"/>
    <mergeCell ref="D13:E13"/>
    <mergeCell ref="D14:E14"/>
    <mergeCell ref="D15:E15"/>
    <mergeCell ref="D16:E16"/>
    <mergeCell ref="E3:F3"/>
    <mergeCell ref="E4:F4"/>
    <mergeCell ref="E5:F5"/>
  </mergeCells>
  <printOptions horizont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4">
      <selection activeCell="L36" sqref="L36"/>
    </sheetView>
  </sheetViews>
  <sheetFormatPr defaultColWidth="11.421875" defaultRowHeight="15"/>
  <cols>
    <col min="2" max="2" width="11.8515625" style="0" bestFit="1" customWidth="1"/>
    <col min="8" max="8" width="12.421875" style="0" customWidth="1"/>
  </cols>
  <sheetData>
    <row r="1" spans="1:6" ht="15" thickBot="1">
      <c r="A1" s="47" t="s">
        <v>30</v>
      </c>
      <c r="B1" s="48" t="s">
        <v>31</v>
      </c>
      <c r="C1" s="48" t="s">
        <v>32</v>
      </c>
      <c r="D1" s="48" t="s">
        <v>33</v>
      </c>
      <c r="E1" s="48" t="s">
        <v>34</v>
      </c>
      <c r="F1" s="48" t="s">
        <v>35</v>
      </c>
    </row>
    <row r="2" spans="1:6" ht="15" thickBot="1">
      <c r="A2" s="49">
        <v>1</v>
      </c>
      <c r="B2" s="50">
        <v>0.17</v>
      </c>
      <c r="C2" s="50">
        <v>0.31</v>
      </c>
      <c r="D2" s="50">
        <v>0.53</v>
      </c>
      <c r="E2" s="50">
        <v>0.68</v>
      </c>
      <c r="F2" s="50">
        <v>0.83</v>
      </c>
    </row>
    <row r="3" spans="1:6" ht="15" thickBot="1">
      <c r="A3" s="49">
        <v>2</v>
      </c>
      <c r="B3" s="50">
        <v>0.11</v>
      </c>
      <c r="C3" s="50">
        <v>0.31</v>
      </c>
      <c r="D3" s="50">
        <v>0.48</v>
      </c>
      <c r="E3" s="50">
        <v>0.72</v>
      </c>
      <c r="F3" s="50">
        <v>0.9</v>
      </c>
    </row>
    <row r="4" spans="1:6" ht="15" thickBot="1">
      <c r="A4" s="49">
        <v>3</v>
      </c>
      <c r="B4" s="50">
        <v>0.12</v>
      </c>
      <c r="C4" s="50">
        <v>0.3</v>
      </c>
      <c r="D4" s="50">
        <v>0.47</v>
      </c>
      <c r="E4" s="50">
        <v>0.7</v>
      </c>
      <c r="F4" s="50">
        <v>0.88</v>
      </c>
    </row>
    <row r="5" spans="1:6" ht="15" thickBot="1">
      <c r="A5" s="49">
        <v>4</v>
      </c>
      <c r="B5" s="50">
        <v>0.12</v>
      </c>
      <c r="C5" s="50">
        <v>0.29</v>
      </c>
      <c r="D5" s="50">
        <v>0.55</v>
      </c>
      <c r="E5" s="50">
        <v>0.7</v>
      </c>
      <c r="F5" s="50">
        <v>0.92</v>
      </c>
    </row>
    <row r="6" spans="1:6" ht="15" thickBot="1">
      <c r="A6" s="49">
        <v>5</v>
      </c>
      <c r="B6" s="50">
        <v>0.13</v>
      </c>
      <c r="C6" s="50">
        <v>0.3</v>
      </c>
      <c r="D6" s="50">
        <v>0.5</v>
      </c>
      <c r="E6" s="50">
        <v>0.69</v>
      </c>
      <c r="F6" s="50">
        <v>0.96</v>
      </c>
    </row>
    <row r="7" spans="1:6" ht="15" thickBot="1">
      <c r="A7" s="49">
        <v>6</v>
      </c>
      <c r="B7" s="50">
        <v>0.15</v>
      </c>
      <c r="C7" s="50">
        <v>0.33</v>
      </c>
      <c r="D7" s="50">
        <v>0.52</v>
      </c>
      <c r="E7" s="50">
        <v>0.69</v>
      </c>
      <c r="F7" s="50">
        <v>0.89</v>
      </c>
    </row>
    <row r="8" spans="1:6" ht="15" thickBot="1">
      <c r="A8" s="49">
        <v>7</v>
      </c>
      <c r="B8" s="50">
        <v>0.04</v>
      </c>
      <c r="C8" s="50">
        <v>0.34</v>
      </c>
      <c r="D8" s="50">
        <v>0.5</v>
      </c>
      <c r="E8" s="50">
        <v>0.72</v>
      </c>
      <c r="F8" s="50">
        <v>0.9</v>
      </c>
    </row>
    <row r="9" spans="1:6" ht="15" thickBot="1">
      <c r="A9" s="49">
        <v>8</v>
      </c>
      <c r="B9" s="50">
        <v>0.1</v>
      </c>
      <c r="C9" s="50">
        <v>0.31</v>
      </c>
      <c r="D9" s="50">
        <v>0.5</v>
      </c>
      <c r="E9" s="50">
        <v>0.71</v>
      </c>
      <c r="F9" s="50">
        <v>0.89</v>
      </c>
    </row>
    <row r="10" spans="1:6" ht="15" thickBot="1">
      <c r="A10" s="49">
        <v>9</v>
      </c>
      <c r="B10" s="50">
        <v>0.08</v>
      </c>
      <c r="C10" s="50">
        <v>0.25</v>
      </c>
      <c r="D10" s="50">
        <v>0.45</v>
      </c>
      <c r="E10" s="50">
        <v>0.74</v>
      </c>
      <c r="F10" s="50">
        <v>0.85</v>
      </c>
    </row>
    <row r="11" spans="1:6" ht="15" thickBot="1">
      <c r="A11" s="49">
        <v>10</v>
      </c>
      <c r="B11" s="50">
        <v>0.07</v>
      </c>
      <c r="C11" s="50">
        <v>0.26</v>
      </c>
      <c r="D11" s="50">
        <v>0.49</v>
      </c>
      <c r="E11" s="50">
        <v>0.73</v>
      </c>
      <c r="F11" s="50">
        <v>0.9</v>
      </c>
    </row>
    <row r="12" spans="1:6" ht="15" thickBot="1">
      <c r="A12" s="49">
        <v>11</v>
      </c>
      <c r="B12" s="50">
        <v>0.09</v>
      </c>
      <c r="C12" s="50">
        <v>0.29</v>
      </c>
      <c r="D12" s="50">
        <v>0.49</v>
      </c>
      <c r="E12" s="50">
        <v>0.66</v>
      </c>
      <c r="F12" s="50">
        <v>0.88</v>
      </c>
    </row>
    <row r="13" spans="1:6" ht="15" thickBot="1">
      <c r="A13" s="49">
        <v>12</v>
      </c>
      <c r="B13" s="50">
        <v>0.12</v>
      </c>
      <c r="C13" s="50">
        <v>0.34</v>
      </c>
      <c r="D13" s="50">
        <v>0.46</v>
      </c>
      <c r="E13" s="50">
        <v>0.74</v>
      </c>
      <c r="F13" s="50">
        <v>0.95</v>
      </c>
    </row>
    <row r="14" spans="1:6" ht="15" thickBot="1">
      <c r="A14" s="49">
        <v>13</v>
      </c>
      <c r="B14" s="50">
        <v>0.11</v>
      </c>
      <c r="C14" s="50">
        <v>0.26</v>
      </c>
      <c r="D14" s="50">
        <v>0.51</v>
      </c>
      <c r="E14" s="50">
        <v>0.61</v>
      </c>
      <c r="F14" s="50">
        <v>0.9</v>
      </c>
    </row>
    <row r="15" spans="1:6" ht="15" thickBot="1">
      <c r="A15" s="49">
        <v>14</v>
      </c>
      <c r="B15" s="50">
        <v>0.1</v>
      </c>
      <c r="C15" s="50">
        <v>0.24</v>
      </c>
      <c r="D15" s="50">
        <v>0.49</v>
      </c>
      <c r="E15" s="50">
        <v>0.69</v>
      </c>
      <c r="F15" s="50">
        <v>0.88</v>
      </c>
    </row>
    <row r="16" spans="1:6" ht="15" thickBot="1">
      <c r="A16" s="49">
        <v>15</v>
      </c>
      <c r="B16" s="50">
        <v>0.09</v>
      </c>
      <c r="C16" s="50">
        <v>0.32</v>
      </c>
      <c r="D16" s="50">
        <v>0.54</v>
      </c>
      <c r="E16" s="50">
        <v>0.7</v>
      </c>
      <c r="F16" s="50">
        <v>0.9</v>
      </c>
    </row>
    <row r="17" spans="1:6" ht="15" thickBot="1">
      <c r="A17" s="49">
        <v>16</v>
      </c>
      <c r="B17" s="50">
        <v>0.02</v>
      </c>
      <c r="C17" s="50">
        <v>0.32</v>
      </c>
      <c r="D17" s="50">
        <v>0.51</v>
      </c>
      <c r="E17" s="50">
        <v>0.67</v>
      </c>
      <c r="F17" s="50">
        <v>0.88</v>
      </c>
    </row>
    <row r="18" spans="1:6" ht="15" thickBot="1">
      <c r="A18" s="49">
        <v>17</v>
      </c>
      <c r="B18" s="50">
        <v>0.12</v>
      </c>
      <c r="C18" s="50">
        <v>0.35</v>
      </c>
      <c r="D18" s="50">
        <v>0.5</v>
      </c>
      <c r="E18" s="50">
        <v>0.7</v>
      </c>
      <c r="F18" s="50">
        <v>0.87</v>
      </c>
    </row>
    <row r="19" spans="1:6" ht="15" thickBot="1">
      <c r="A19" s="49">
        <v>18</v>
      </c>
      <c r="B19" s="50">
        <v>0.11</v>
      </c>
      <c r="C19" s="50">
        <v>0.29</v>
      </c>
      <c r="D19" s="50">
        <v>0.48</v>
      </c>
      <c r="E19" s="50">
        <v>0.74</v>
      </c>
      <c r="F19" s="50">
        <v>0.95</v>
      </c>
    </row>
    <row r="20" spans="1:6" ht="15" thickBot="1">
      <c r="A20" s="49">
        <v>19</v>
      </c>
      <c r="B20" s="50">
        <v>0.1</v>
      </c>
      <c r="C20" s="50">
        <v>0.32</v>
      </c>
      <c r="D20" s="50">
        <v>0.48</v>
      </c>
      <c r="E20" s="50">
        <v>0.77</v>
      </c>
      <c r="F20" s="50">
        <v>0.88</v>
      </c>
    </row>
    <row r="21" spans="1:6" ht="15" thickBot="1">
      <c r="A21" s="49">
        <v>20</v>
      </c>
      <c r="B21" s="50">
        <v>0.13</v>
      </c>
      <c r="C21" s="50">
        <v>0.31</v>
      </c>
      <c r="D21" s="50">
        <v>0.45</v>
      </c>
      <c r="E21" s="50">
        <v>0.68</v>
      </c>
      <c r="F21" s="50">
        <v>0.88</v>
      </c>
    </row>
    <row r="22" spans="1:6" ht="15" thickBot="1">
      <c r="A22" s="49">
        <v>21</v>
      </c>
      <c r="B22" s="50">
        <v>0.13</v>
      </c>
      <c r="C22" s="50">
        <v>0.28</v>
      </c>
      <c r="D22" s="50">
        <v>0.46</v>
      </c>
      <c r="E22" s="50">
        <v>0.68</v>
      </c>
      <c r="F22" s="50">
        <v>0.88</v>
      </c>
    </row>
    <row r="23" spans="1:6" ht="15" thickBot="1">
      <c r="A23" s="49">
        <v>22</v>
      </c>
      <c r="B23" s="50">
        <v>0.06</v>
      </c>
      <c r="C23" s="50">
        <v>0.31</v>
      </c>
      <c r="D23" s="50">
        <v>0.43</v>
      </c>
      <c r="E23" s="50">
        <v>0.71</v>
      </c>
      <c r="F23" s="50">
        <v>0.81</v>
      </c>
    </row>
    <row r="24" spans="1:6" ht="15" thickBot="1">
      <c r="A24" s="49">
        <v>23</v>
      </c>
      <c r="B24" s="50">
        <v>0.1</v>
      </c>
      <c r="C24" s="50">
        <v>0.31</v>
      </c>
      <c r="D24" s="50">
        <v>0.46</v>
      </c>
      <c r="E24" s="50">
        <v>0.74</v>
      </c>
      <c r="F24" s="50">
        <v>0.89</v>
      </c>
    </row>
    <row r="25" spans="1:6" ht="15" thickBot="1">
      <c r="A25" s="49">
        <v>24</v>
      </c>
      <c r="B25" s="50">
        <v>0.11</v>
      </c>
      <c r="C25" s="50">
        <v>0.3</v>
      </c>
      <c r="D25" s="50">
        <v>0.5</v>
      </c>
      <c r="E25" s="50">
        <v>0.75</v>
      </c>
      <c r="F25" s="50">
        <v>0.88</v>
      </c>
    </row>
    <row r="26" spans="1:6" ht="15" thickBot="1">
      <c r="A26" s="49">
        <v>25</v>
      </c>
      <c r="B26" s="50">
        <v>0.09</v>
      </c>
      <c r="C26" s="50">
        <v>0.3</v>
      </c>
      <c r="D26" s="50">
        <v>0.48</v>
      </c>
      <c r="E26" s="50">
        <v>0.66</v>
      </c>
      <c r="F26" s="50">
        <v>0.94</v>
      </c>
    </row>
    <row r="27" spans="1:6" ht="15" thickBot="1">
      <c r="A27" s="49">
        <v>26</v>
      </c>
      <c r="B27" s="50">
        <v>0.13</v>
      </c>
      <c r="C27" s="50">
        <v>0.29</v>
      </c>
      <c r="D27" s="50">
        <v>0.49</v>
      </c>
      <c r="E27" s="50">
        <v>0.75</v>
      </c>
      <c r="F27" s="50">
        <v>0.86</v>
      </c>
    </row>
    <row r="28" spans="1:6" ht="15" thickBot="1">
      <c r="A28" s="49">
        <v>27</v>
      </c>
      <c r="B28" s="50">
        <v>0.1</v>
      </c>
      <c r="C28" s="50">
        <v>0.24</v>
      </c>
      <c r="D28" s="50">
        <v>0.45</v>
      </c>
      <c r="E28" s="50">
        <v>0.72</v>
      </c>
      <c r="F28" s="50">
        <v>0.87</v>
      </c>
    </row>
    <row r="29" spans="1:6" ht="15" thickBot="1">
      <c r="A29" s="49">
        <v>28</v>
      </c>
      <c r="B29" s="50">
        <v>0.15</v>
      </c>
      <c r="C29" s="50">
        <v>0.33</v>
      </c>
      <c r="D29" s="50">
        <v>0.47</v>
      </c>
      <c r="E29" s="50">
        <v>0.68</v>
      </c>
      <c r="F29" s="50">
        <v>0.89</v>
      </c>
    </row>
    <row r="30" spans="1:6" ht="15" thickBot="1">
      <c r="A30" s="49">
        <v>29</v>
      </c>
      <c r="B30" s="50">
        <v>0.15</v>
      </c>
      <c r="C30" s="50">
        <v>0.23</v>
      </c>
      <c r="D30" s="50">
        <v>0.52</v>
      </c>
      <c r="E30" s="50">
        <v>0.75</v>
      </c>
      <c r="F30" s="50">
        <v>0.9</v>
      </c>
    </row>
    <row r="31" spans="1:6" ht="15" thickBot="1">
      <c r="A31" s="49">
        <v>30</v>
      </c>
      <c r="B31" s="50">
        <v>0.14</v>
      </c>
      <c r="C31" s="50">
        <v>0.3</v>
      </c>
      <c r="D31" s="50">
        <v>0.5</v>
      </c>
      <c r="E31" s="50">
        <v>0.73</v>
      </c>
      <c r="F31" s="50">
        <v>0.87</v>
      </c>
    </row>
    <row r="32" spans="1:6" ht="15" thickBot="1">
      <c r="A32" s="49">
        <v>31</v>
      </c>
      <c r="B32" s="50">
        <v>0.02</v>
      </c>
      <c r="C32" s="50">
        <v>0.22</v>
      </c>
      <c r="D32" s="50">
        <v>0.49</v>
      </c>
      <c r="E32" s="50">
        <v>0.69</v>
      </c>
      <c r="F32" s="50">
        <v>0.93</v>
      </c>
    </row>
    <row r="34" spans="7:12" ht="20.25">
      <c r="G34" s="51"/>
      <c r="H34" s="33" t="s">
        <v>25</v>
      </c>
      <c r="I34" s="33" t="s">
        <v>26</v>
      </c>
      <c r="J34" s="33" t="s">
        <v>27</v>
      </c>
      <c r="K34" s="33" t="s">
        <v>28</v>
      </c>
      <c r="L34" s="33" t="s">
        <v>29</v>
      </c>
    </row>
    <row r="35" spans="7:12" ht="51">
      <c r="G35" s="33" t="s">
        <v>21</v>
      </c>
      <c r="H35" s="52">
        <f>VLOOKUP('SEGUNDA HOJA ANVERSO'!$C$15,Hoja1!$A$2:$F$32,2,FALSE)</f>
        <v>0.1</v>
      </c>
      <c r="I35" s="52">
        <f>VLOOKUP('SEGUNDA HOJA ANVERSO'!$C$15,Hoja1!$A$2:$F$32,3,FALSE)</f>
        <v>0.24</v>
      </c>
      <c r="J35" s="52">
        <f>VLOOKUP('SEGUNDA HOJA ANVERSO'!$C$15,Hoja1!$A$2:$F$32,4,FALSE)</f>
        <v>0.45</v>
      </c>
      <c r="K35" s="52">
        <f>VLOOKUP('SEGUNDA HOJA ANVERSO'!$C$15,Hoja1!$A$2:$F$32,5,FALSE)</f>
        <v>0.72</v>
      </c>
      <c r="L35" s="52">
        <f>VLOOKUP('SEGUNDA HOJA ANVERSO'!$C$15,Hoja1!$A$2:$F$32,6,FALSE)</f>
        <v>0.87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8" sqref="A8:IV8"/>
    </sheetView>
  </sheetViews>
  <sheetFormatPr defaultColWidth="11.421875" defaultRowHeight="15"/>
  <sheetData>
    <row r="1" spans="1:2" ht="27" thickBot="1">
      <c r="A1" s="57" t="s">
        <v>38</v>
      </c>
      <c r="B1" s="58" t="s">
        <v>39</v>
      </c>
    </row>
    <row r="2" spans="1:2" ht="15" thickBot="1">
      <c r="A2" s="59">
        <v>1</v>
      </c>
      <c r="B2" s="60">
        <v>0.15</v>
      </c>
    </row>
    <row r="3" spans="1:2" ht="15" thickBot="1">
      <c r="A3" s="59">
        <v>2</v>
      </c>
      <c r="B3" s="60">
        <v>0.85</v>
      </c>
    </row>
    <row r="4" spans="1:2" ht="15" thickBot="1">
      <c r="A4" s="59">
        <v>3</v>
      </c>
      <c r="B4" s="60">
        <v>0.35</v>
      </c>
    </row>
    <row r="5" spans="1:2" ht="15" thickBot="1">
      <c r="A5" s="59">
        <v>4</v>
      </c>
      <c r="B5" s="60">
        <v>0.65</v>
      </c>
    </row>
    <row r="6" spans="1:2" ht="15" thickBot="1">
      <c r="A6" s="59">
        <v>5</v>
      </c>
      <c r="B6" s="60">
        <v>0.15</v>
      </c>
    </row>
    <row r="7" spans="1:2" ht="15" thickBot="1">
      <c r="A7" s="59">
        <v>6</v>
      </c>
      <c r="B7" s="60">
        <v>0.5</v>
      </c>
    </row>
    <row r="8" spans="1:2" ht="15" thickBot="1">
      <c r="A8" s="59">
        <v>7</v>
      </c>
      <c r="B8" s="60">
        <v>0.85</v>
      </c>
    </row>
    <row r="9" spans="1:2" ht="15" thickBot="1">
      <c r="A9" s="59">
        <v>8</v>
      </c>
      <c r="B9" s="60">
        <v>0.35</v>
      </c>
    </row>
    <row r="10" spans="1:2" ht="15" thickBot="1">
      <c r="A10" s="59">
        <v>9</v>
      </c>
      <c r="B10" s="60">
        <v>0.65</v>
      </c>
    </row>
    <row r="11" spans="1:2" ht="15" thickBot="1">
      <c r="A11" s="59">
        <v>10</v>
      </c>
      <c r="B11" s="60">
        <v>0.15</v>
      </c>
    </row>
    <row r="12" spans="1:2" ht="15" thickBot="1">
      <c r="A12" s="59">
        <v>11</v>
      </c>
      <c r="B12" s="60">
        <v>0.85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caliaga</dc:creator>
  <cp:keywords/>
  <dc:description/>
  <cp:lastModifiedBy>Rodrigo VC</cp:lastModifiedBy>
  <cp:lastPrinted>2022-04-27T15:03:30Z</cp:lastPrinted>
  <dcterms:created xsi:type="dcterms:W3CDTF">2015-01-05T21:25:39Z</dcterms:created>
  <dcterms:modified xsi:type="dcterms:W3CDTF">2022-05-08T03:18:24Z</dcterms:modified>
  <cp:category/>
  <cp:version/>
  <cp:contentType/>
  <cp:contentStatus/>
</cp:coreProperties>
</file>